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9015"/>
  </bookViews>
  <sheets>
    <sheet name="Payback" sheetId="2" r:id="rId1"/>
    <sheet name="Cash Flow - Paste Here" sheetId="1" r:id="rId2"/>
  </sheets>
  <calcPr calcId="145621"/>
</workbook>
</file>

<file path=xl/calcChain.xml><?xml version="1.0" encoding="utf-8"?>
<calcChain xmlns="http://schemas.openxmlformats.org/spreadsheetml/2006/main">
  <c r="C30" i="2" l="1"/>
  <c r="C24" i="2"/>
  <c r="B30" i="2"/>
  <c r="B24" i="2"/>
  <c r="BA45" i="2" l="1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B43" i="2"/>
  <c r="D44" i="2"/>
  <c r="BA44" i="2" l="1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21" i="2"/>
  <c r="D18" i="2"/>
  <c r="D19" i="2"/>
  <c r="D17" i="2"/>
  <c r="D16" i="2"/>
  <c r="C15" i="2"/>
  <c r="C14" i="2"/>
  <c r="C13" i="2"/>
  <c r="C25" i="2" l="1"/>
  <c r="C31" i="2" s="1"/>
  <c r="C6" i="2"/>
  <c r="D12" i="2"/>
  <c r="D43" i="2" l="1"/>
  <c r="D24" i="2"/>
  <c r="D30" i="2"/>
  <c r="AX20" i="2"/>
  <c r="AT20" i="2"/>
  <c r="AP20" i="2"/>
  <c r="AP25" i="2" s="1"/>
  <c r="AL20" i="2"/>
  <c r="AL25" i="2" s="1"/>
  <c r="AH20" i="2"/>
  <c r="AD20" i="2"/>
  <c r="Z20" i="2"/>
  <c r="Z25" i="2" s="1"/>
  <c r="V20" i="2"/>
  <c r="V25" i="2" s="1"/>
  <c r="R20" i="2"/>
  <c r="N20" i="2"/>
  <c r="J20" i="2"/>
  <c r="J25" i="2" s="1"/>
  <c r="F20" i="2"/>
  <c r="F25" i="2" s="1"/>
  <c r="BA20" i="2"/>
  <c r="AW20" i="2"/>
  <c r="AS20" i="2"/>
  <c r="AS25" i="2" s="1"/>
  <c r="AO20" i="2"/>
  <c r="AK20" i="2"/>
  <c r="AG20" i="2"/>
  <c r="AC20" i="2"/>
  <c r="AC25" i="2" s="1"/>
  <c r="Y20" i="2"/>
  <c r="U20" i="2"/>
  <c r="Q20" i="2"/>
  <c r="Q25" i="2" s="1"/>
  <c r="M20" i="2"/>
  <c r="M25" i="2" s="1"/>
  <c r="I20" i="2"/>
  <c r="E20" i="2"/>
  <c r="AZ20" i="2"/>
  <c r="AV20" i="2"/>
  <c r="AV25" i="2" s="1"/>
  <c r="AR20" i="2"/>
  <c r="AN20" i="2"/>
  <c r="AJ20" i="2"/>
  <c r="AJ25" i="2" s="1"/>
  <c r="AF20" i="2"/>
  <c r="AF25" i="2" s="1"/>
  <c r="AB20" i="2"/>
  <c r="X20" i="2"/>
  <c r="T20" i="2"/>
  <c r="P20" i="2"/>
  <c r="P25" i="2" s="1"/>
  <c r="L20" i="2"/>
  <c r="H20" i="2"/>
  <c r="AY20" i="2"/>
  <c r="AU20" i="2"/>
  <c r="AQ20" i="2"/>
  <c r="AQ25" i="2" s="1"/>
  <c r="AM20" i="2"/>
  <c r="AI20" i="2"/>
  <c r="AE20" i="2"/>
  <c r="AA20" i="2"/>
  <c r="W20" i="2"/>
  <c r="W25" i="2" s="1"/>
  <c r="S20" i="2"/>
  <c r="S25" i="2" s="1"/>
  <c r="O20" i="2"/>
  <c r="O25" i="2" s="1"/>
  <c r="K20" i="2"/>
  <c r="G20" i="2"/>
  <c r="D20" i="2"/>
  <c r="D46" i="2" s="1"/>
  <c r="E12" i="2"/>
  <c r="AU46" i="2" l="1"/>
  <c r="AU25" i="2"/>
  <c r="AI46" i="2"/>
  <c r="AI25" i="2"/>
  <c r="AY46" i="2"/>
  <c r="AY25" i="2"/>
  <c r="AZ46" i="2"/>
  <c r="AZ25" i="2"/>
  <c r="AW46" i="2"/>
  <c r="AW25" i="2"/>
  <c r="AT46" i="2"/>
  <c r="AT25" i="2"/>
  <c r="AM46" i="2"/>
  <c r="AM25" i="2"/>
  <c r="AN46" i="2"/>
  <c r="AN25" i="2"/>
  <c r="AK46" i="2"/>
  <c r="AK25" i="2"/>
  <c r="BA46" i="2"/>
  <c r="BA25" i="2"/>
  <c r="AH46" i="2"/>
  <c r="AH25" i="2"/>
  <c r="AX46" i="2"/>
  <c r="AX25" i="2"/>
  <c r="AR46" i="2"/>
  <c r="AR25" i="2"/>
  <c r="AO46" i="2"/>
  <c r="AO25" i="2"/>
  <c r="K46" i="2"/>
  <c r="K25" i="2"/>
  <c r="AA46" i="2"/>
  <c r="AA25" i="2"/>
  <c r="L46" i="2"/>
  <c r="L25" i="2"/>
  <c r="AB46" i="2"/>
  <c r="AB25" i="2"/>
  <c r="I46" i="2"/>
  <c r="I25" i="2"/>
  <c r="Y46" i="2"/>
  <c r="Y25" i="2"/>
  <c r="AE46" i="2"/>
  <c r="AE25" i="2"/>
  <c r="D25" i="2"/>
  <c r="T46" i="2"/>
  <c r="T25" i="2"/>
  <c r="AG46" i="2"/>
  <c r="AG25" i="2"/>
  <c r="N46" i="2"/>
  <c r="N25" i="2"/>
  <c r="AD46" i="2"/>
  <c r="AD25" i="2"/>
  <c r="G46" i="2"/>
  <c r="G25" i="2"/>
  <c r="H46" i="2"/>
  <c r="H25" i="2"/>
  <c r="X46" i="2"/>
  <c r="X25" i="2"/>
  <c r="E46" i="2"/>
  <c r="E25" i="2"/>
  <c r="U46" i="2"/>
  <c r="U25" i="2"/>
  <c r="R46" i="2"/>
  <c r="R25" i="2"/>
  <c r="E43" i="2"/>
  <c r="E24" i="2"/>
  <c r="E30" i="2"/>
  <c r="AV46" i="2"/>
  <c r="AS46" i="2"/>
  <c r="AP46" i="2"/>
  <c r="AJ46" i="2"/>
  <c r="AQ46" i="2"/>
  <c r="AL46" i="2"/>
  <c r="O46" i="2"/>
  <c r="AF46" i="2"/>
  <c r="M46" i="2"/>
  <c r="W46" i="2"/>
  <c r="F46" i="2"/>
  <c r="V46" i="2"/>
  <c r="AC46" i="2"/>
  <c r="J46" i="2"/>
  <c r="Z46" i="2"/>
  <c r="Q46" i="2"/>
  <c r="P46" i="2"/>
  <c r="S46" i="2"/>
  <c r="D26" i="2"/>
  <c r="D27" i="2" s="1"/>
  <c r="D31" i="2" s="1"/>
  <c r="C32" i="2" s="1"/>
  <c r="F12" i="2"/>
  <c r="F43" i="2" l="1"/>
  <c r="F30" i="2"/>
  <c r="F24" i="2"/>
  <c r="E26" i="2"/>
  <c r="F26" i="2" s="1"/>
  <c r="E27" i="2"/>
  <c r="E31" i="2" s="1"/>
  <c r="D32" i="2" s="1"/>
  <c r="G12" i="2"/>
  <c r="G43" i="2" l="1"/>
  <c r="G30" i="2"/>
  <c r="G24" i="2"/>
  <c r="G26" i="2"/>
  <c r="F27" i="2"/>
  <c r="F31" i="2" s="1"/>
  <c r="E32" i="2" s="1"/>
  <c r="H12" i="2"/>
  <c r="H43" i="2" l="1"/>
  <c r="H24" i="2"/>
  <c r="H30" i="2"/>
  <c r="H26" i="2"/>
  <c r="G27" i="2"/>
  <c r="G31" i="2" s="1"/>
  <c r="F32" i="2" s="1"/>
  <c r="I12" i="2"/>
  <c r="I43" i="2" l="1"/>
  <c r="I24" i="2"/>
  <c r="I30" i="2"/>
  <c r="I26" i="2"/>
  <c r="H27" i="2"/>
  <c r="H31" i="2" s="1"/>
  <c r="G32" i="2" s="1"/>
  <c r="J12" i="2"/>
  <c r="J43" i="2" l="1"/>
  <c r="J24" i="2"/>
  <c r="J30" i="2"/>
  <c r="J26" i="2"/>
  <c r="I27" i="2"/>
  <c r="I31" i="2" s="1"/>
  <c r="H32" i="2" s="1"/>
  <c r="K12" i="2"/>
  <c r="K43" i="2" l="1"/>
  <c r="K30" i="2"/>
  <c r="K24" i="2"/>
  <c r="K26" i="2"/>
  <c r="J27" i="2"/>
  <c r="J31" i="2" s="1"/>
  <c r="I32" i="2" s="1"/>
  <c r="L12" i="2"/>
  <c r="L43" i="2" l="1"/>
  <c r="L24" i="2"/>
  <c r="L30" i="2"/>
  <c r="L26" i="2"/>
  <c r="K27" i="2"/>
  <c r="K31" i="2" s="1"/>
  <c r="M12" i="2"/>
  <c r="M43" i="2" l="1"/>
  <c r="M24" i="2"/>
  <c r="M30" i="2"/>
  <c r="J32" i="2"/>
  <c r="M26" i="2"/>
  <c r="L27" i="2"/>
  <c r="L31" i="2" s="1"/>
  <c r="N12" i="2"/>
  <c r="N43" i="2" l="1"/>
  <c r="N30" i="2"/>
  <c r="N24" i="2"/>
  <c r="K32" i="2"/>
  <c r="N26" i="2"/>
  <c r="M27" i="2"/>
  <c r="M31" i="2" s="1"/>
  <c r="O12" i="2"/>
  <c r="O43" i="2" l="1"/>
  <c r="O30" i="2"/>
  <c r="O24" i="2"/>
  <c r="L32" i="2"/>
  <c r="O26" i="2"/>
  <c r="N27" i="2"/>
  <c r="N31" i="2" s="1"/>
  <c r="P12" i="2"/>
  <c r="P43" i="2" l="1"/>
  <c r="P24" i="2"/>
  <c r="P30" i="2"/>
  <c r="M32" i="2"/>
  <c r="P26" i="2"/>
  <c r="O27" i="2"/>
  <c r="O31" i="2" s="1"/>
  <c r="Q12" i="2"/>
  <c r="Q43" i="2" l="1"/>
  <c r="Q24" i="2"/>
  <c r="Q30" i="2"/>
  <c r="N32" i="2"/>
  <c r="Q26" i="2"/>
  <c r="P27" i="2"/>
  <c r="P31" i="2" s="1"/>
  <c r="R12" i="2"/>
  <c r="R43" i="2" l="1"/>
  <c r="R24" i="2"/>
  <c r="R30" i="2"/>
  <c r="O32" i="2"/>
  <c r="R26" i="2"/>
  <c r="Q27" i="2"/>
  <c r="Q31" i="2" s="1"/>
  <c r="S12" i="2"/>
  <c r="S43" i="2" l="1"/>
  <c r="S30" i="2"/>
  <c r="S24" i="2"/>
  <c r="P32" i="2"/>
  <c r="S26" i="2"/>
  <c r="R27" i="2"/>
  <c r="R31" i="2" s="1"/>
  <c r="Q32" i="2" s="1"/>
  <c r="T12" i="2"/>
  <c r="T43" i="2" l="1"/>
  <c r="T24" i="2"/>
  <c r="T30" i="2"/>
  <c r="T26" i="2"/>
  <c r="S27" i="2"/>
  <c r="S31" i="2" s="1"/>
  <c r="R32" i="2" s="1"/>
  <c r="U12" i="2"/>
  <c r="U43" i="2" l="1"/>
  <c r="U24" i="2"/>
  <c r="U30" i="2"/>
  <c r="U26" i="2"/>
  <c r="T27" i="2"/>
  <c r="T31" i="2" s="1"/>
  <c r="S32" i="2" s="1"/>
  <c r="V12" i="2"/>
  <c r="V43" i="2" l="1"/>
  <c r="V30" i="2"/>
  <c r="V24" i="2"/>
  <c r="V26" i="2"/>
  <c r="U27" i="2"/>
  <c r="U31" i="2" s="1"/>
  <c r="W12" i="2"/>
  <c r="W43" i="2" l="1"/>
  <c r="W30" i="2"/>
  <c r="W24" i="2"/>
  <c r="T32" i="2"/>
  <c r="W26" i="2"/>
  <c r="V27" i="2"/>
  <c r="V31" i="2" s="1"/>
  <c r="X12" i="2"/>
  <c r="X43" i="2" l="1"/>
  <c r="X24" i="2"/>
  <c r="X30" i="2"/>
  <c r="U32" i="2"/>
  <c r="X26" i="2"/>
  <c r="W27" i="2"/>
  <c r="W31" i="2" s="1"/>
  <c r="Y12" i="2"/>
  <c r="Y43" i="2" l="1"/>
  <c r="Y24" i="2"/>
  <c r="Y30" i="2"/>
  <c r="V32" i="2"/>
  <c r="Y26" i="2"/>
  <c r="X27" i="2"/>
  <c r="X31" i="2" s="1"/>
  <c r="Z12" i="2"/>
  <c r="Z43" i="2" l="1"/>
  <c r="Z30" i="2"/>
  <c r="Z24" i="2"/>
  <c r="W32" i="2"/>
  <c r="Z26" i="2"/>
  <c r="Y27" i="2"/>
  <c r="Y31" i="2" s="1"/>
  <c r="AA12" i="2"/>
  <c r="AA43" i="2" l="1"/>
  <c r="AA30" i="2"/>
  <c r="AA24" i="2"/>
  <c r="X32" i="2"/>
  <c r="AA26" i="2"/>
  <c r="Z27" i="2"/>
  <c r="Z31" i="2" s="1"/>
  <c r="AB12" i="2"/>
  <c r="AB43" i="2" l="1"/>
  <c r="AB24" i="2"/>
  <c r="AB30" i="2"/>
  <c r="Y32" i="2"/>
  <c r="AB26" i="2"/>
  <c r="AA27" i="2"/>
  <c r="AA31" i="2" s="1"/>
  <c r="AC12" i="2"/>
  <c r="AC43" i="2" l="1"/>
  <c r="AC24" i="2"/>
  <c r="AC30" i="2"/>
  <c r="Z32" i="2"/>
  <c r="AB27" i="2"/>
  <c r="AB31" i="2" s="1"/>
  <c r="AC26" i="2"/>
  <c r="AD12" i="2"/>
  <c r="AD43" i="2" l="1"/>
  <c r="AD24" i="2"/>
  <c r="AD30" i="2"/>
  <c r="AA32" i="2"/>
  <c r="AD26" i="2"/>
  <c r="AC27" i="2"/>
  <c r="AC31" i="2" s="1"/>
  <c r="AE12" i="2"/>
  <c r="AE43" i="2" l="1"/>
  <c r="AE30" i="2"/>
  <c r="AE24" i="2"/>
  <c r="AB32" i="2"/>
  <c r="AE26" i="2"/>
  <c r="AD27" i="2"/>
  <c r="AD31" i="2" s="1"/>
  <c r="AF12" i="2"/>
  <c r="AF43" i="2" l="1"/>
  <c r="AF24" i="2"/>
  <c r="AF30" i="2"/>
  <c r="AC32" i="2"/>
  <c r="AE27" i="2"/>
  <c r="AE31" i="2" s="1"/>
  <c r="AF26" i="2"/>
  <c r="AG12" i="2"/>
  <c r="AG43" i="2" l="1"/>
  <c r="AG24" i="2"/>
  <c r="AG30" i="2"/>
  <c r="AD32" i="2"/>
  <c r="AF27" i="2"/>
  <c r="AF31" i="2" s="1"/>
  <c r="AG26" i="2"/>
  <c r="AH12" i="2"/>
  <c r="AH43" i="2" l="1"/>
  <c r="AH30" i="2"/>
  <c r="AH24" i="2"/>
  <c r="AE32" i="2"/>
  <c r="AH26" i="2"/>
  <c r="AG27" i="2"/>
  <c r="AG31" i="2" s="1"/>
  <c r="AI12" i="2"/>
  <c r="AI43" i="2" l="1"/>
  <c r="AI30" i="2"/>
  <c r="AI24" i="2"/>
  <c r="AF32" i="2"/>
  <c r="AH27" i="2"/>
  <c r="AH31" i="2" s="1"/>
  <c r="AI26" i="2"/>
  <c r="AJ12" i="2"/>
  <c r="AJ43" i="2" l="1"/>
  <c r="AJ24" i="2"/>
  <c r="AJ30" i="2"/>
  <c r="AG32" i="2"/>
  <c r="AI27" i="2"/>
  <c r="AI31" i="2" s="1"/>
  <c r="AJ26" i="2"/>
  <c r="AK12" i="2"/>
  <c r="AK43" i="2" l="1"/>
  <c r="AK24" i="2"/>
  <c r="AK30" i="2"/>
  <c r="AH32" i="2"/>
  <c r="AJ27" i="2"/>
  <c r="AJ31" i="2" s="1"/>
  <c r="AK26" i="2"/>
  <c r="AL12" i="2"/>
  <c r="AL43" i="2" l="1"/>
  <c r="AL30" i="2"/>
  <c r="AL24" i="2"/>
  <c r="AI32" i="2"/>
  <c r="AL26" i="2"/>
  <c r="AK27" i="2"/>
  <c r="AK31" i="2" s="1"/>
  <c r="AM12" i="2"/>
  <c r="AM43" i="2" l="1"/>
  <c r="AM30" i="2"/>
  <c r="AM24" i="2"/>
  <c r="AJ32" i="2"/>
  <c r="AL27" i="2"/>
  <c r="AL31" i="2" s="1"/>
  <c r="AM26" i="2"/>
  <c r="AN12" i="2"/>
  <c r="AN43" i="2" l="1"/>
  <c r="AN24" i="2"/>
  <c r="AN30" i="2"/>
  <c r="AK32" i="2"/>
  <c r="AM27" i="2"/>
  <c r="AM31" i="2" s="1"/>
  <c r="AN26" i="2"/>
  <c r="AO12" i="2"/>
  <c r="AO43" i="2" l="1"/>
  <c r="AO24" i="2"/>
  <c r="AO30" i="2"/>
  <c r="AL32" i="2"/>
  <c r="AN27" i="2"/>
  <c r="AN31" i="2" s="1"/>
  <c r="AO26" i="2"/>
  <c r="AP12" i="2"/>
  <c r="AP43" i="2" l="1"/>
  <c r="AP30" i="2"/>
  <c r="AP24" i="2"/>
  <c r="AM32" i="2"/>
  <c r="AP26" i="2"/>
  <c r="AO27" i="2"/>
  <c r="AO31" i="2" s="1"/>
  <c r="AQ12" i="2"/>
  <c r="AQ43" i="2" l="1"/>
  <c r="AQ30" i="2"/>
  <c r="AQ24" i="2"/>
  <c r="AN32" i="2"/>
  <c r="AQ26" i="2"/>
  <c r="AP27" i="2"/>
  <c r="AP31" i="2" s="1"/>
  <c r="AR12" i="2"/>
  <c r="AR43" i="2" l="1"/>
  <c r="AR24" i="2"/>
  <c r="AR30" i="2"/>
  <c r="AO32" i="2"/>
  <c r="AQ27" i="2"/>
  <c r="AQ31" i="2" s="1"/>
  <c r="AR26" i="2"/>
  <c r="AS12" i="2"/>
  <c r="AS43" i="2" l="1"/>
  <c r="AS24" i="2"/>
  <c r="AS30" i="2"/>
  <c r="AP32" i="2"/>
  <c r="AR27" i="2"/>
  <c r="AR31" i="2" s="1"/>
  <c r="AS26" i="2"/>
  <c r="AT12" i="2"/>
  <c r="AT43" i="2" l="1"/>
  <c r="AT30" i="2"/>
  <c r="AT24" i="2"/>
  <c r="AQ32" i="2"/>
  <c r="AT26" i="2"/>
  <c r="AS27" i="2"/>
  <c r="AS31" i="2" s="1"/>
  <c r="AU12" i="2"/>
  <c r="AU43" i="2" l="1"/>
  <c r="AU30" i="2"/>
  <c r="AU24" i="2"/>
  <c r="AR32" i="2"/>
  <c r="AU26" i="2"/>
  <c r="AT27" i="2"/>
  <c r="AT31" i="2" s="1"/>
  <c r="AV12" i="2"/>
  <c r="AV43" i="2" l="1"/>
  <c r="AV24" i="2"/>
  <c r="AV30" i="2"/>
  <c r="AS32" i="2"/>
  <c r="AU27" i="2"/>
  <c r="AU31" i="2" s="1"/>
  <c r="AV26" i="2"/>
  <c r="AW12" i="2"/>
  <c r="AW43" i="2" l="1"/>
  <c r="AW24" i="2"/>
  <c r="AW30" i="2"/>
  <c r="AT32" i="2"/>
  <c r="AV27" i="2"/>
  <c r="AV31" i="2" s="1"/>
  <c r="AW26" i="2"/>
  <c r="AX12" i="2"/>
  <c r="AX43" i="2" l="1"/>
  <c r="AX30" i="2"/>
  <c r="AX24" i="2"/>
  <c r="AU32" i="2"/>
  <c r="AX26" i="2"/>
  <c r="AW27" i="2"/>
  <c r="AW31" i="2" s="1"/>
  <c r="AY12" i="2"/>
  <c r="AY43" i="2" l="1"/>
  <c r="AY30" i="2"/>
  <c r="AY24" i="2"/>
  <c r="AV32" i="2"/>
  <c r="AX27" i="2"/>
  <c r="AX31" i="2" s="1"/>
  <c r="AY26" i="2"/>
  <c r="AZ12" i="2"/>
  <c r="AZ43" i="2" l="1"/>
  <c r="AZ24" i="2"/>
  <c r="AZ30" i="2"/>
  <c r="AW32" i="2"/>
  <c r="AY27" i="2"/>
  <c r="AY31" i="2" s="1"/>
  <c r="AZ26" i="2"/>
  <c r="BA12" i="2"/>
  <c r="BA43" i="2" l="1"/>
  <c r="BA24" i="2"/>
  <c r="BA30" i="2"/>
  <c r="AX32" i="2"/>
  <c r="AZ27" i="2"/>
  <c r="AZ31" i="2" s="1"/>
  <c r="BA26" i="2"/>
  <c r="BA27" i="2" s="1"/>
  <c r="BA31" i="2" s="1"/>
  <c r="BA32" i="2" s="1"/>
  <c r="AZ32" i="2" l="1"/>
  <c r="AY32" i="2"/>
  <c r="D33" i="2" s="1"/>
  <c r="D37" i="2" l="1"/>
  <c r="D36" i="2"/>
  <c r="D38" i="2"/>
  <c r="D39" i="2" l="1"/>
  <c r="D40" i="2"/>
</calcChain>
</file>

<file path=xl/sharedStrings.xml><?xml version="1.0" encoding="utf-8"?>
<sst xmlns="http://schemas.openxmlformats.org/spreadsheetml/2006/main" count="88" uniqueCount="81">
  <si>
    <t>Energy (kWh)</t>
  </si>
  <si>
    <t>Energy Value ($)</t>
  </si>
  <si>
    <t>LCOE</t>
  </si>
  <si>
    <t>NPV of After Tax Costflow - Nominal ($)</t>
  </si>
  <si>
    <t>NPV of Energy - Nominal (kWh)</t>
  </si>
  <si>
    <t>LCOE - Nominal (cents/kWh)</t>
  </si>
  <si>
    <t>NPV of Energy - Real (kWh)</t>
  </si>
  <si>
    <t>LCOE - Real (cents/kWh)</t>
  </si>
  <si>
    <t>Operating Expenses</t>
  </si>
  <si>
    <t>Fixed O&amp;M Annual</t>
  </si>
  <si>
    <t>Fixed O&amp;M</t>
  </si>
  <si>
    <t>Variable O&amp;M</t>
  </si>
  <si>
    <t>Insurance</t>
  </si>
  <si>
    <t>Property Assessed Value</t>
  </si>
  <si>
    <t>Property Taxes</t>
  </si>
  <si>
    <t>Net Salvage Value</t>
  </si>
  <si>
    <t>Operating Costs</t>
  </si>
  <si>
    <t>Deductible Expenses</t>
  </si>
  <si>
    <t>Financing</t>
  </si>
  <si>
    <t>Debt Balance</t>
  </si>
  <si>
    <t>Debt Interest Payment</t>
  </si>
  <si>
    <t>Debt Repayment</t>
  </si>
  <si>
    <t>Debt Total Payment</t>
  </si>
  <si>
    <t>Federal IBI</t>
  </si>
  <si>
    <t>State IBI</t>
  </si>
  <si>
    <t>Utility IBI</t>
  </si>
  <si>
    <t>Other IBI</t>
  </si>
  <si>
    <t>Total IBI</t>
  </si>
  <si>
    <t>Federal CBI</t>
  </si>
  <si>
    <t>State CBI</t>
  </si>
  <si>
    <t>Utility CBI</t>
  </si>
  <si>
    <t>Other CBI</t>
  </si>
  <si>
    <t>Total CBI</t>
  </si>
  <si>
    <t>Federal PBI</t>
  </si>
  <si>
    <t>State PBI</t>
  </si>
  <si>
    <t>Utility PBI</t>
  </si>
  <si>
    <t>Other PBI</t>
  </si>
  <si>
    <t>Total PBI</t>
  </si>
  <si>
    <t>Federal PTC</t>
  </si>
  <si>
    <t>State PTC</t>
  </si>
  <si>
    <t>Federal ITC</t>
  </si>
  <si>
    <t>State ITC</t>
  </si>
  <si>
    <t>Tax Effect on Equity (State)</t>
  </si>
  <si>
    <t>State Depreciation Schedule (%)</t>
  </si>
  <si>
    <t>State Depreciation</t>
  </si>
  <si>
    <t>State Income Taxes</t>
  </si>
  <si>
    <t>State Tax Savings</t>
  </si>
  <si>
    <t>Tax Effect on Equity (Federal)</t>
  </si>
  <si>
    <t>Federal Depreciation Schedule (%)</t>
  </si>
  <si>
    <t>Federal Depreciation</t>
  </si>
  <si>
    <t>Federal Income Taxes</t>
  </si>
  <si>
    <t>Federal Tax Savings</t>
  </si>
  <si>
    <t>After Tax Cost</t>
  </si>
  <si>
    <t>After Tax Cashflow</t>
  </si>
  <si>
    <t>From System Costs and Financing Pages</t>
  </si>
  <si>
    <t>Total Installed Cost</t>
  </si>
  <si>
    <t>Federal Tax Rate</t>
  </si>
  <si>
    <t>State Tax Rate</t>
  </si>
  <si>
    <t>Year by Year Data</t>
  </si>
  <si>
    <t>Year</t>
  </si>
  <si>
    <t>Effective Tax Rate (calc)</t>
  </si>
  <si>
    <t>Energy Value</t>
  </si>
  <si>
    <t>Debt Interest x Effective Tax Rate</t>
  </si>
  <si>
    <t>Cash Flow for Payback Calculation</t>
  </si>
  <si>
    <t>Cash Flow</t>
  </si>
  <si>
    <t>Payback Year</t>
  </si>
  <si>
    <t>Cash Flow Negative This Year?</t>
  </si>
  <si>
    <t>Payback Period</t>
  </si>
  <si>
    <t>Cumulative Cash Flow without Year 0</t>
  </si>
  <si>
    <t>Cumulative Cash Flow with Year 0</t>
  </si>
  <si>
    <t>Cash Flow in Payback Year (M)</t>
  </si>
  <si>
    <t>Cash Flow in Payback Year + 1 (N)</t>
  </si>
  <si>
    <t>Payback Year (a)</t>
  </si>
  <si>
    <t>Payback Year + 1 (b)</t>
  </si>
  <si>
    <t>Payback Period in Years (x)</t>
  </si>
  <si>
    <t>Payback and After Tax Cash Flow</t>
  </si>
  <si>
    <t>After Tax Cash Flow (A)</t>
  </si>
  <si>
    <t>Total Debt Payment (B)</t>
  </si>
  <si>
    <t>Switch Sign Between This Year and Next?</t>
  </si>
  <si>
    <t>Operating Costs (Total)</t>
  </si>
  <si>
    <t>Cash Flow for Payback Calculation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</si>
</sst>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/>
      <top/>
      <bottom/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4" fillId="0" borderId="1" xfId="0" applyFont="1" applyFill="1" applyBorder="1"/>
    <xf numFmtId="0" fontId="0" fillId="0" borderId="1" xfId="0" applyFill="1" applyBorder="1"/>
    <xf numFmtId="0" fontId="5" fillId="0" borderId="0" xfId="0" applyFont="1" applyBorder="1" applyAlignment="1">
      <alignment horizontal="left" indent="1"/>
    </xf>
    <xf numFmtId="10" fontId="5" fillId="0" borderId="0" xfId="0" applyNumberFormat="1" applyFont="1" applyBorder="1"/>
    <xf numFmtId="0" fontId="4" fillId="0" borderId="0" xfId="0" applyFont="1" applyBorder="1"/>
    <xf numFmtId="3" fontId="5" fillId="0" borderId="0" xfId="0" applyNumberFormat="1" applyFont="1" applyBorder="1"/>
    <xf numFmtId="43" fontId="0" fillId="0" borderId="0" xfId="1" applyFont="1"/>
    <xf numFmtId="43" fontId="0" fillId="0" borderId="1" xfId="1" applyFont="1" applyFill="1" applyBorder="1"/>
    <xf numFmtId="43" fontId="0" fillId="2" borderId="0" xfId="1" applyFont="1" applyFill="1" applyBorder="1"/>
    <xf numFmtId="43" fontId="5" fillId="0" borderId="0" xfId="1" applyFont="1" applyFill="1" applyBorder="1" applyAlignment="1">
      <alignment horizontal="left" indent="1"/>
    </xf>
    <xf numFmtId="43" fontId="5" fillId="2" borderId="0" xfId="1" applyFont="1" applyFill="1" applyBorder="1" applyAlignment="1">
      <alignment horizontal="left" indent="1"/>
    </xf>
    <xf numFmtId="0" fontId="5" fillId="2" borderId="0" xfId="0" applyNumberFormat="1" applyFont="1" applyFill="1" applyBorder="1" applyAlignment="1">
      <alignment horizontal="left" indent="1"/>
    </xf>
    <xf numFmtId="0" fontId="0" fillId="2" borderId="0" xfId="0" applyNumberFormat="1" applyFill="1" applyBorder="1"/>
    <xf numFmtId="0" fontId="0" fillId="2" borderId="0" xfId="1" applyNumberFormat="1" applyFont="1" applyFill="1" applyBorder="1"/>
    <xf numFmtId="43" fontId="0" fillId="0" borderId="0" xfId="1" applyFont="1" applyFill="1" applyBorder="1"/>
    <xf numFmtId="43" fontId="0" fillId="2" borderId="2" xfId="1" applyFont="1" applyFill="1" applyBorder="1"/>
    <xf numFmtId="0" fontId="0" fillId="2" borderId="0" xfId="0" applyFill="1"/>
    <xf numFmtId="43" fontId="0" fillId="2" borderId="0" xfId="1" applyFont="1" applyFill="1"/>
    <xf numFmtId="0" fontId="0" fillId="2" borderId="0" xfId="0" applyFill="1" applyBorder="1"/>
    <xf numFmtId="0" fontId="0" fillId="0" borderId="1" xfId="0" applyBorder="1"/>
    <xf numFmtId="43" fontId="0" fillId="0" borderId="1" xfId="1" applyFont="1" applyBorder="1"/>
    <xf numFmtId="0" fontId="4" fillId="0" borderId="3" xfId="0" applyFont="1" applyFill="1" applyBorder="1"/>
    <xf numFmtId="0" fontId="0" fillId="0" borderId="4" xfId="0" applyBorder="1"/>
    <xf numFmtId="43" fontId="0" fillId="0" borderId="5" xfId="1" applyFont="1" applyBorder="1"/>
    <xf numFmtId="0" fontId="5" fillId="2" borderId="6" xfId="0" applyFont="1" applyFill="1" applyBorder="1" applyAlignment="1">
      <alignment horizontal="left" indent="1"/>
    </xf>
    <xf numFmtId="43" fontId="0" fillId="2" borderId="7" xfId="1" applyFont="1" applyFill="1" applyBorder="1"/>
    <xf numFmtId="0" fontId="5" fillId="0" borderId="6" xfId="0" applyFont="1" applyFill="1" applyBorder="1" applyAlignment="1">
      <alignment horizontal="left" indent="1"/>
    </xf>
    <xf numFmtId="0" fontId="0" fillId="0" borderId="0" xfId="0" applyBorder="1"/>
    <xf numFmtId="43" fontId="0" fillId="0" borderId="7" xfId="1" applyFont="1" applyBorder="1"/>
    <xf numFmtId="0" fontId="0" fillId="0" borderId="2" xfId="0" applyFill="1" applyBorder="1" applyAlignment="1">
      <alignment horizontal="left" indent="1"/>
    </xf>
    <xf numFmtId="0" fontId="0" fillId="0" borderId="2" xfId="0" applyFill="1" applyBorder="1"/>
    <xf numFmtId="43" fontId="0" fillId="0" borderId="2" xfId="1" applyFont="1" applyFill="1" applyBorder="1"/>
    <xf numFmtId="0" fontId="4" fillId="3" borderId="8" xfId="0" applyFont="1" applyFill="1" applyBorder="1" applyAlignment="1">
      <alignment horizontal="left" indent="1"/>
    </xf>
    <xf numFmtId="0" fontId="6" fillId="3" borderId="9" xfId="0" applyFont="1" applyFill="1" applyBorder="1"/>
    <xf numFmtId="0" fontId="0" fillId="0" borderId="0" xfId="0" applyFill="1" applyBorder="1"/>
    <xf numFmtId="44" fontId="0" fillId="2" borderId="0" xfId="0" applyNumberFormat="1" applyFill="1"/>
    <xf numFmtId="0" fontId="5" fillId="0" borderId="0" xfId="0" applyNumberFormat="1" applyFont="1" applyFill="1" applyBorder="1" applyAlignment="1">
      <alignment horizontal="left" indent="1"/>
    </xf>
    <xf numFmtId="0" fontId="5" fillId="0" borderId="2" xfId="0" applyNumberFormat="1" applyFont="1" applyFill="1" applyBorder="1" applyAlignment="1">
      <alignment horizontal="left" indent="1"/>
    </xf>
    <xf numFmtId="43" fontId="5" fillId="0" borderId="2" xfId="1" applyFont="1" applyFill="1" applyBorder="1" applyAlignment="1">
      <alignment horizontal="left" indent="1"/>
    </xf>
    <xf numFmtId="43" fontId="0" fillId="0" borderId="0" xfId="1" applyFont="1" applyFill="1"/>
    <xf numFmtId="0" fontId="5" fillId="2" borderId="2" xfId="0" applyFont="1" applyFill="1" applyBorder="1" applyAlignment="1">
      <alignment horizontal="left" indent="1"/>
    </xf>
    <xf numFmtId="0" fontId="5" fillId="2" borderId="0" xfId="0" applyFont="1" applyFill="1" applyBorder="1"/>
    <xf numFmtId="43" fontId="6" fillId="3" borderId="10" xfId="1" applyFont="1" applyFill="1" applyBorder="1" applyAlignment="1">
      <alignment horizontal="right"/>
    </xf>
    <xf numFmtId="0" fontId="4" fillId="4" borderId="11" xfId="0" applyFont="1" applyFill="1" applyBorder="1"/>
    <xf numFmtId="3" fontId="5" fillId="4" borderId="12" xfId="0" applyNumberFormat="1" applyFont="1" applyFill="1" applyBorder="1"/>
    <xf numFmtId="0" fontId="5" fillId="5" borderId="13" xfId="0" applyFont="1" applyFill="1" applyBorder="1" applyAlignment="1">
      <alignment horizontal="left" indent="1"/>
    </xf>
    <xf numFmtId="44" fontId="5" fillId="5" borderId="14" xfId="2" applyFont="1" applyFill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10" fontId="5" fillId="0" borderId="14" xfId="0" applyNumberFormat="1" applyFont="1" applyBorder="1"/>
    <xf numFmtId="10" fontId="5" fillId="5" borderId="14" xfId="0" applyNumberFormat="1" applyFont="1" applyFill="1" applyBorder="1"/>
    <xf numFmtId="0" fontId="5" fillId="0" borderId="15" xfId="0" applyFont="1" applyBorder="1" applyAlignment="1">
      <alignment horizontal="left" indent="1"/>
    </xf>
    <xf numFmtId="10" fontId="5" fillId="0" borderId="16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47624</xdr:rowOff>
    </xdr:from>
    <xdr:to>
      <xdr:col>11</xdr:col>
      <xdr:colOff>657225</xdr:colOff>
      <xdr:row>9</xdr:row>
      <xdr:rowOff>142875</xdr:rowOff>
    </xdr:to>
    <xdr:sp macro="" textlink="">
      <xdr:nvSpPr>
        <xdr:cNvPr id="2" name="TextBox 1"/>
        <xdr:cNvSpPr txBox="1"/>
      </xdr:nvSpPr>
      <xdr:spPr>
        <a:xfrm>
          <a:off x="4400550" y="47624"/>
          <a:ext cx="7734300" cy="18097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/>
            <a:t>The simple payback</a:t>
          </a:r>
          <a:r>
            <a:rPr lang="en-US" sz="1100" b="0" baseline="0"/>
            <a:t> period for projects with residential or commercial (except commercial PPA) financing is the time in years that it takes for the project cash flows to equal the initial investment amount.</a:t>
          </a:r>
        </a:p>
        <a:p>
          <a:endParaRPr lang="en-US" sz="1100" b="0" baseline="0"/>
        </a:p>
        <a:p>
          <a:r>
            <a:rPr lang="en-US" sz="1100" b="1"/>
            <a:t>To use this workbook:</a:t>
          </a:r>
        </a:p>
        <a:p>
          <a:r>
            <a:rPr lang="en-US" sz="1100" b="0"/>
            <a:t>1. In SAM,  run a simulation for a system with Commercial financing.</a:t>
          </a:r>
        </a:p>
        <a:p>
          <a:r>
            <a:rPr lang="en-US" sz="1100" b="0"/>
            <a:t>2. Type values for the three variables in the table at left</a:t>
          </a:r>
          <a:r>
            <a:rPr lang="en-US" sz="1100" b="0" baseline="0"/>
            <a:t>: Total Installed Cost from the System Costs page, Federal Tax Rate and State Tax Rate from the Financing page.</a:t>
          </a:r>
        </a:p>
        <a:p>
          <a:r>
            <a:rPr lang="en-US" sz="1100" b="0" baseline="0"/>
            <a:t>3. On SAM's Results page, click </a:t>
          </a:r>
          <a:r>
            <a:rPr lang="en-US" sz="1100" b="1" baseline="0"/>
            <a:t>Base Case Cash Flow</a:t>
          </a:r>
          <a:r>
            <a:rPr lang="en-US" sz="1100" b="0" baseline="0"/>
            <a:t>, and then click </a:t>
          </a:r>
          <a:r>
            <a:rPr lang="en-US" sz="1100" b="1" baseline="0"/>
            <a:t>Copy to Clipboard </a:t>
          </a:r>
          <a:r>
            <a:rPr lang="en-US" sz="1100" b="0" baseline="0"/>
            <a:t>.</a:t>
          </a:r>
        </a:p>
        <a:p>
          <a:r>
            <a:rPr lang="en-US" sz="1100" b="0" baseline="0"/>
            <a:t>4. In this workbook, on the spreadsheet labeled "Cash Flow - Paste Here," right-click Cell A1 and click </a:t>
          </a:r>
          <a:r>
            <a:rPr lang="en-US" sz="1100" b="1" baseline="0"/>
            <a:t>Paste</a:t>
          </a:r>
          <a:r>
            <a:rPr lang="en-US" sz="1100" b="0" baseline="0"/>
            <a:t>.</a:t>
          </a:r>
        </a:p>
        <a:p>
          <a:r>
            <a:rPr lang="en-US" sz="1100" b="0" baseline="0"/>
            <a:t>The Payback Period calculated in Cell C38 should be the same as the payback period shown in SAM's Metrics table.</a:t>
          </a:r>
          <a:endParaRPr lang="en-US" sz="1100" b="0"/>
        </a:p>
        <a:p>
          <a:endParaRPr lang="en-US" sz="1100" b="0"/>
        </a:p>
        <a:p>
          <a:endParaRPr lang="en-US" sz="1100" b="0"/>
        </a:p>
      </xdr:txBody>
    </xdr:sp>
    <xdr:clientData/>
  </xdr:twoCellAnchor>
  <xdr:twoCellAnchor>
    <xdr:from>
      <xdr:col>4</xdr:col>
      <xdr:colOff>66675</xdr:colOff>
      <xdr:row>34</xdr:row>
      <xdr:rowOff>9525</xdr:rowOff>
    </xdr:from>
    <xdr:to>
      <xdr:col>7</xdr:col>
      <xdr:colOff>47624</xdr:colOff>
      <xdr:row>38</xdr:row>
      <xdr:rowOff>28575</xdr:rowOff>
    </xdr:to>
    <xdr:sp macro="" textlink="">
      <xdr:nvSpPr>
        <xdr:cNvPr id="3" name="TextBox 2"/>
        <xdr:cNvSpPr txBox="1"/>
      </xdr:nvSpPr>
      <xdr:spPr>
        <a:xfrm>
          <a:off x="5010150" y="6686550"/>
          <a:ext cx="2781299" cy="781050"/>
        </a:xfrm>
        <a:prstGeom prst="wedgeRectCallout">
          <a:avLst>
            <a:gd name="adj1" fmla="val -52037"/>
            <a:gd name="adj2" fmla="val 85036"/>
          </a:avLst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/>
            <a:t>SAM uses linear extrapolation</a:t>
          </a:r>
          <a:r>
            <a:rPr lang="en-US" sz="1100" b="0" baseline="0"/>
            <a:t> to estimate  the payback period equivalent to:</a:t>
          </a:r>
        </a:p>
        <a:p>
          <a:r>
            <a:rPr lang="en-US" sz="1100" b="0" baseline="0"/>
            <a:t>  N/(b-x) = -M/(x-a)</a:t>
          </a:r>
        </a:p>
        <a:p>
          <a:r>
            <a:rPr lang="en-US" sz="1100" b="0" baseline="0"/>
            <a:t>  x=(N*a -M*b )/(N-M)</a:t>
          </a:r>
        </a:p>
        <a:p>
          <a:endParaRPr lang="en-US" sz="1100" b="0"/>
        </a:p>
      </xdr:txBody>
    </xdr:sp>
    <xdr:clientData/>
  </xdr:twoCellAnchor>
  <xdr:twoCellAnchor>
    <xdr:from>
      <xdr:col>1</xdr:col>
      <xdr:colOff>581025</xdr:colOff>
      <xdr:row>47</xdr:row>
      <xdr:rowOff>152400</xdr:rowOff>
    </xdr:from>
    <xdr:to>
      <xdr:col>6</xdr:col>
      <xdr:colOff>228600</xdr:colOff>
      <xdr:row>54</xdr:row>
      <xdr:rowOff>180975</xdr:rowOff>
    </xdr:to>
    <xdr:sp macro="" textlink="">
      <xdr:nvSpPr>
        <xdr:cNvPr id="4" name="TextBox 3"/>
        <xdr:cNvSpPr txBox="1"/>
      </xdr:nvSpPr>
      <xdr:spPr>
        <a:xfrm>
          <a:off x="1190625" y="9153525"/>
          <a:ext cx="5972175" cy="1362075"/>
        </a:xfrm>
        <a:prstGeom prst="wedgeRectCallout">
          <a:avLst>
            <a:gd name="adj1" fmla="val -3177"/>
            <a:gd name="adj2" fmla="val -78379"/>
          </a:avLst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/>
            <a:t>The cash flow for payback calculation differs</a:t>
          </a:r>
          <a:r>
            <a:rPr lang="en-US" sz="1100" b="0" baseline="0"/>
            <a:t> from the project after tax cash flow: </a:t>
          </a:r>
        </a:p>
        <a:p>
          <a:r>
            <a:rPr lang="en-US" sz="1100" b="0" baseline="0"/>
            <a:t>  E=A+B</a:t>
          </a:r>
        </a:p>
        <a:p>
          <a:r>
            <a:rPr lang="en-US" sz="1100" b="0" baseline="0"/>
            <a:t>Because the total debt payment is a tax-deductible expense, when SAM calculates the after-tax cash flow for the project NPV, it subtracts the total debt payment amount.</a:t>
          </a:r>
        </a:p>
        <a:p>
          <a:r>
            <a:rPr lang="en-US" sz="1100" b="0" baseline="0"/>
            <a:t>To ensure that the cost of debt is accounted for in the payback period, SAM effectively adds the debt paybment cost back to the after-tax cash flow to calculate the payback cash flow shown here. It also subtracts the tax paid on debt interest because it is a project cost.</a:t>
          </a:r>
        </a:p>
        <a:p>
          <a:endParaRPr lang="en-US" sz="1100" b="0" baseline="0"/>
        </a:p>
        <a:p>
          <a:endParaRPr lang="en-US" sz="1100" b="0"/>
        </a:p>
      </xdr:txBody>
    </xdr:sp>
    <xdr:clientData/>
  </xdr:twoCellAnchor>
  <xdr:twoCellAnchor>
    <xdr:from>
      <xdr:col>3</xdr:col>
      <xdr:colOff>885827</xdr:colOff>
      <xdr:row>9</xdr:row>
      <xdr:rowOff>95250</xdr:rowOff>
    </xdr:from>
    <xdr:to>
      <xdr:col>5</xdr:col>
      <xdr:colOff>762000</xdr:colOff>
      <xdr:row>39</xdr:row>
      <xdr:rowOff>66675</xdr:rowOff>
    </xdr:to>
    <xdr:cxnSp macro="">
      <xdr:nvCxnSpPr>
        <xdr:cNvPr id="6" name="Straight Arrow Connector 5"/>
        <xdr:cNvCxnSpPr/>
      </xdr:nvCxnSpPr>
      <xdr:spPr>
        <a:xfrm flipH="1">
          <a:off x="4895852" y="1809750"/>
          <a:ext cx="1743073" cy="5514975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"/>
  <sheetViews>
    <sheetView tabSelected="1" topLeftCell="A31" workbookViewId="0">
      <selection activeCell="C8" sqref="C8"/>
    </sheetView>
  </sheetViews>
  <sheetFormatPr defaultRowHeight="15" x14ac:dyDescent="0.25"/>
  <cols>
    <col min="2" max="2" width="37.5703125" customWidth="1"/>
    <col min="3" max="3" width="15.28515625" bestFit="1" customWidth="1"/>
    <col min="4" max="53" width="14" style="11" customWidth="1"/>
  </cols>
  <sheetData>
    <row r="1" spans="2:53" ht="15.75" thickBot="1" x14ac:dyDescent="0.3"/>
    <row r="2" spans="2:53" x14ac:dyDescent="0.25">
      <c r="B2" s="48" t="s">
        <v>54</v>
      </c>
      <c r="C2" s="49"/>
    </row>
    <row r="3" spans="2:53" x14ac:dyDescent="0.25">
      <c r="B3" s="50" t="s">
        <v>55</v>
      </c>
      <c r="C3" s="51">
        <v>22856</v>
      </c>
    </row>
    <row r="4" spans="2:53" x14ac:dyDescent="0.25">
      <c r="B4" s="52" t="s">
        <v>56</v>
      </c>
      <c r="C4" s="53">
        <v>0.28000000000000003</v>
      </c>
    </row>
    <row r="5" spans="2:53" x14ac:dyDescent="0.25">
      <c r="B5" s="50" t="s">
        <v>57</v>
      </c>
      <c r="C5" s="54">
        <v>7.0000000000000007E-2</v>
      </c>
    </row>
    <row r="6" spans="2:53" ht="15.75" thickBot="1" x14ac:dyDescent="0.3">
      <c r="B6" s="55" t="s">
        <v>60</v>
      </c>
      <c r="C6" s="56">
        <f>C4*(1-C5)+C5</f>
        <v>0.33040000000000003</v>
      </c>
    </row>
    <row r="7" spans="2:53" x14ac:dyDescent="0.25">
      <c r="B7" s="7"/>
      <c r="C7" s="8"/>
    </row>
    <row r="8" spans="2:53" x14ac:dyDescent="0.25">
      <c r="B8" s="7"/>
      <c r="C8" s="8"/>
    </row>
    <row r="9" spans="2:53" x14ac:dyDescent="0.25">
      <c r="B9" s="9"/>
      <c r="C9" s="10"/>
    </row>
    <row r="11" spans="2:53" x14ac:dyDescent="0.25">
      <c r="B11" s="5" t="s">
        <v>58</v>
      </c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2:53" x14ac:dyDescent="0.25">
      <c r="B12" s="16" t="s">
        <v>59</v>
      </c>
      <c r="C12" s="17">
        <v>0</v>
      </c>
      <c r="D12" s="18">
        <f>C12+1</f>
        <v>1</v>
      </c>
      <c r="E12" s="18">
        <f t="shared" ref="E12:BA12" si="0">D12+1</f>
        <v>2</v>
      </c>
      <c r="F12" s="18">
        <f t="shared" si="0"/>
        <v>3</v>
      </c>
      <c r="G12" s="18">
        <f t="shared" si="0"/>
        <v>4</v>
      </c>
      <c r="H12" s="18">
        <f t="shared" si="0"/>
        <v>5</v>
      </c>
      <c r="I12" s="18">
        <f t="shared" si="0"/>
        <v>6</v>
      </c>
      <c r="J12" s="18">
        <f t="shared" si="0"/>
        <v>7</v>
      </c>
      <c r="K12" s="18">
        <f t="shared" si="0"/>
        <v>8</v>
      </c>
      <c r="L12" s="18">
        <f t="shared" si="0"/>
        <v>9</v>
      </c>
      <c r="M12" s="18">
        <f t="shared" si="0"/>
        <v>10</v>
      </c>
      <c r="N12" s="18">
        <f t="shared" si="0"/>
        <v>11</v>
      </c>
      <c r="O12" s="18">
        <f t="shared" si="0"/>
        <v>12</v>
      </c>
      <c r="P12" s="18">
        <f t="shared" si="0"/>
        <v>13</v>
      </c>
      <c r="Q12" s="18">
        <f t="shared" si="0"/>
        <v>14</v>
      </c>
      <c r="R12" s="18">
        <f t="shared" si="0"/>
        <v>15</v>
      </c>
      <c r="S12" s="18">
        <f t="shared" si="0"/>
        <v>16</v>
      </c>
      <c r="T12" s="18">
        <f t="shared" si="0"/>
        <v>17</v>
      </c>
      <c r="U12" s="18">
        <f t="shared" si="0"/>
        <v>18</v>
      </c>
      <c r="V12" s="18">
        <f t="shared" si="0"/>
        <v>19</v>
      </c>
      <c r="W12" s="18">
        <f t="shared" si="0"/>
        <v>20</v>
      </c>
      <c r="X12" s="18">
        <f t="shared" si="0"/>
        <v>21</v>
      </c>
      <c r="Y12" s="18">
        <f t="shared" si="0"/>
        <v>22</v>
      </c>
      <c r="Z12" s="18">
        <f t="shared" si="0"/>
        <v>23</v>
      </c>
      <c r="AA12" s="18">
        <f t="shared" si="0"/>
        <v>24</v>
      </c>
      <c r="AB12" s="18">
        <f t="shared" si="0"/>
        <v>25</v>
      </c>
      <c r="AC12" s="18">
        <f t="shared" si="0"/>
        <v>26</v>
      </c>
      <c r="AD12" s="18">
        <f t="shared" si="0"/>
        <v>27</v>
      </c>
      <c r="AE12" s="18">
        <f t="shared" si="0"/>
        <v>28</v>
      </c>
      <c r="AF12" s="18">
        <f t="shared" si="0"/>
        <v>29</v>
      </c>
      <c r="AG12" s="18">
        <f t="shared" si="0"/>
        <v>30</v>
      </c>
      <c r="AH12" s="18">
        <f t="shared" si="0"/>
        <v>31</v>
      </c>
      <c r="AI12" s="18">
        <f t="shared" si="0"/>
        <v>32</v>
      </c>
      <c r="AJ12" s="18">
        <f t="shared" si="0"/>
        <v>33</v>
      </c>
      <c r="AK12" s="18">
        <f t="shared" si="0"/>
        <v>34</v>
      </c>
      <c r="AL12" s="18">
        <f t="shared" si="0"/>
        <v>35</v>
      </c>
      <c r="AM12" s="18">
        <f t="shared" si="0"/>
        <v>36</v>
      </c>
      <c r="AN12" s="18">
        <f t="shared" si="0"/>
        <v>37</v>
      </c>
      <c r="AO12" s="18">
        <f t="shared" si="0"/>
        <v>38</v>
      </c>
      <c r="AP12" s="18">
        <f t="shared" si="0"/>
        <v>39</v>
      </c>
      <c r="AQ12" s="18">
        <f t="shared" si="0"/>
        <v>40</v>
      </c>
      <c r="AR12" s="18">
        <f t="shared" si="0"/>
        <v>41</v>
      </c>
      <c r="AS12" s="18">
        <f t="shared" si="0"/>
        <v>42</v>
      </c>
      <c r="AT12" s="18">
        <f t="shared" si="0"/>
        <v>43</v>
      </c>
      <c r="AU12" s="18">
        <f t="shared" si="0"/>
        <v>44</v>
      </c>
      <c r="AV12" s="18">
        <f t="shared" si="0"/>
        <v>45</v>
      </c>
      <c r="AW12" s="18">
        <f t="shared" si="0"/>
        <v>46</v>
      </c>
      <c r="AX12" s="18">
        <f t="shared" si="0"/>
        <v>47</v>
      </c>
      <c r="AY12" s="18">
        <f t="shared" si="0"/>
        <v>48</v>
      </c>
      <c r="AZ12" s="18">
        <f t="shared" si="0"/>
        <v>49</v>
      </c>
      <c r="BA12" s="18">
        <f t="shared" si="0"/>
        <v>50</v>
      </c>
    </row>
    <row r="13" spans="2:53" x14ac:dyDescent="0.25">
      <c r="B13" s="14" t="s">
        <v>27</v>
      </c>
      <c r="C13" s="14">
        <f>'Cash Flow - Paste Here'!B34</f>
        <v>1142.8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2:53" x14ac:dyDescent="0.25">
      <c r="B14" s="15" t="s">
        <v>32</v>
      </c>
      <c r="C14" s="15">
        <f>'Cash Flow - Paste Here'!B40</f>
        <v>80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2:53" x14ac:dyDescent="0.25">
      <c r="B15" s="14" t="s">
        <v>55</v>
      </c>
      <c r="C15" s="14">
        <f>C3</f>
        <v>22856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2:53" x14ac:dyDescent="0.25">
      <c r="B16" s="15" t="s">
        <v>61</v>
      </c>
      <c r="C16" s="15"/>
      <c r="D16" s="13">
        <f>'Cash Flow - Paste Here'!C3</f>
        <v>762.57</v>
      </c>
      <c r="E16" s="13">
        <f>'Cash Flow - Paste Here'!D3</f>
        <v>777.73</v>
      </c>
      <c r="F16" s="13">
        <f>'Cash Flow - Paste Here'!E3</f>
        <v>793.18</v>
      </c>
      <c r="G16" s="13">
        <f>'Cash Flow - Paste Here'!F3</f>
        <v>808.95</v>
      </c>
      <c r="H16" s="13">
        <f>'Cash Flow - Paste Here'!G3</f>
        <v>825.02</v>
      </c>
      <c r="I16" s="13">
        <f>'Cash Flow - Paste Here'!H3</f>
        <v>841.42</v>
      </c>
      <c r="J16" s="13">
        <f>'Cash Flow - Paste Here'!I3</f>
        <v>858.15</v>
      </c>
      <c r="K16" s="13">
        <f>'Cash Flow - Paste Here'!J3</f>
        <v>875.2</v>
      </c>
      <c r="L16" s="13">
        <f>'Cash Flow - Paste Here'!K3</f>
        <v>892.6</v>
      </c>
      <c r="M16" s="13">
        <f>'Cash Flow - Paste Here'!L3</f>
        <v>910.34</v>
      </c>
      <c r="N16" s="13">
        <f>'Cash Flow - Paste Here'!M3</f>
        <v>928.43</v>
      </c>
      <c r="O16" s="13">
        <f>'Cash Flow - Paste Here'!N3</f>
        <v>946.88</v>
      </c>
      <c r="P16" s="13">
        <f>'Cash Flow - Paste Here'!O3</f>
        <v>965.7</v>
      </c>
      <c r="Q16" s="13">
        <f>'Cash Flow - Paste Here'!P3</f>
        <v>984.89</v>
      </c>
      <c r="R16" s="13">
        <f>'Cash Flow - Paste Here'!Q3</f>
        <v>1004.47</v>
      </c>
      <c r="S16" s="13">
        <f>'Cash Flow - Paste Here'!R3</f>
        <v>1024.43</v>
      </c>
      <c r="T16" s="13">
        <f>'Cash Flow - Paste Here'!S3</f>
        <v>1044.79</v>
      </c>
      <c r="U16" s="13">
        <f>'Cash Flow - Paste Here'!T3</f>
        <v>1065.56</v>
      </c>
      <c r="V16" s="13">
        <f>'Cash Flow - Paste Here'!U3</f>
        <v>1086.74</v>
      </c>
      <c r="W16" s="13">
        <f>'Cash Flow - Paste Here'!V3</f>
        <v>1108.3399999999999</v>
      </c>
      <c r="X16" s="13">
        <f>'Cash Flow - Paste Here'!W3</f>
        <v>1130.3599999999999</v>
      </c>
      <c r="Y16" s="13">
        <f>'Cash Flow - Paste Here'!X3</f>
        <v>1152.83</v>
      </c>
      <c r="Z16" s="13">
        <f>'Cash Flow - Paste Here'!Y3</f>
        <v>1175.74</v>
      </c>
      <c r="AA16" s="13">
        <f>'Cash Flow - Paste Here'!Z3</f>
        <v>1199.1099999999999</v>
      </c>
      <c r="AB16" s="13">
        <f>'Cash Flow - Paste Here'!AA3</f>
        <v>1222.94</v>
      </c>
      <c r="AC16" s="13">
        <f>'Cash Flow - Paste Here'!AB3</f>
        <v>1247.25</v>
      </c>
      <c r="AD16" s="13">
        <f>'Cash Flow - Paste Here'!AC3</f>
        <v>1272.04</v>
      </c>
      <c r="AE16" s="13">
        <f>'Cash Flow - Paste Here'!AD3</f>
        <v>1297.32</v>
      </c>
      <c r="AF16" s="13">
        <f>'Cash Flow - Paste Here'!AE3</f>
        <v>1323.1</v>
      </c>
      <c r="AG16" s="13">
        <f>'Cash Flow - Paste Here'!AF3</f>
        <v>1349.4</v>
      </c>
      <c r="AH16" s="13">
        <f>'Cash Flow - Paste Here'!AG3</f>
        <v>0</v>
      </c>
      <c r="AI16" s="13">
        <f>'Cash Flow - Paste Here'!AH3</f>
        <v>0</v>
      </c>
      <c r="AJ16" s="13">
        <f>'Cash Flow - Paste Here'!AI3</f>
        <v>0</v>
      </c>
      <c r="AK16" s="13">
        <f>'Cash Flow - Paste Here'!AJ3</f>
        <v>0</v>
      </c>
      <c r="AL16" s="13">
        <f>'Cash Flow - Paste Here'!AK3</f>
        <v>0</v>
      </c>
      <c r="AM16" s="13">
        <f>'Cash Flow - Paste Here'!AL3</f>
        <v>0</v>
      </c>
      <c r="AN16" s="13">
        <f>'Cash Flow - Paste Here'!AM3</f>
        <v>0</v>
      </c>
      <c r="AO16" s="13">
        <f>'Cash Flow - Paste Here'!AN3</f>
        <v>0</v>
      </c>
      <c r="AP16" s="13">
        <f>'Cash Flow - Paste Here'!AO3</f>
        <v>0</v>
      </c>
      <c r="AQ16" s="13">
        <f>'Cash Flow - Paste Here'!AP3</f>
        <v>0</v>
      </c>
      <c r="AR16" s="13">
        <f>'Cash Flow - Paste Here'!AQ3</f>
        <v>0</v>
      </c>
      <c r="AS16" s="13">
        <f>'Cash Flow - Paste Here'!AR3</f>
        <v>0</v>
      </c>
      <c r="AT16" s="13">
        <f>'Cash Flow - Paste Here'!AS3</f>
        <v>0</v>
      </c>
      <c r="AU16" s="13">
        <f>'Cash Flow - Paste Here'!AT3</f>
        <v>0</v>
      </c>
      <c r="AV16" s="13">
        <f>'Cash Flow - Paste Here'!AU3</f>
        <v>0</v>
      </c>
      <c r="AW16" s="13">
        <f>'Cash Flow - Paste Here'!AV3</f>
        <v>0</v>
      </c>
      <c r="AX16" s="13">
        <f>'Cash Flow - Paste Here'!AW3</f>
        <v>0</v>
      </c>
      <c r="AY16" s="13">
        <f>'Cash Flow - Paste Here'!AX3</f>
        <v>0</v>
      </c>
      <c r="AZ16" s="13">
        <f>'Cash Flow - Paste Here'!AY3</f>
        <v>0</v>
      </c>
      <c r="BA16" s="13">
        <f>'Cash Flow - Paste Here'!AZ3</f>
        <v>0</v>
      </c>
    </row>
    <row r="17" spans="2:53" x14ac:dyDescent="0.25">
      <c r="B17" s="14" t="s">
        <v>46</v>
      </c>
      <c r="C17" s="14"/>
      <c r="D17" s="14">
        <f>'Cash Flow - Paste Here'!C59</f>
        <v>19.079999999999998</v>
      </c>
      <c r="E17" s="14">
        <f>'Cash Flow - Paste Here'!D59</f>
        <v>103.62</v>
      </c>
      <c r="F17" s="14">
        <f>'Cash Flow - Paste Here'!E59</f>
        <v>102.49</v>
      </c>
      <c r="G17" s="14">
        <f>'Cash Flow - Paste Here'!F59</f>
        <v>101.26</v>
      </c>
      <c r="H17" s="14">
        <f>'Cash Flow - Paste Here'!G59</f>
        <v>99.94</v>
      </c>
      <c r="I17" s="14">
        <f>'Cash Flow - Paste Here'!H59</f>
        <v>98.52</v>
      </c>
      <c r="J17" s="14">
        <f>'Cash Flow - Paste Here'!I59</f>
        <v>96.98</v>
      </c>
      <c r="K17" s="14">
        <f>'Cash Flow - Paste Here'!J59</f>
        <v>95.33</v>
      </c>
      <c r="L17" s="14">
        <f>'Cash Flow - Paste Here'!K59</f>
        <v>93.55</v>
      </c>
      <c r="M17" s="14">
        <f>'Cash Flow - Paste Here'!L59</f>
        <v>91.64</v>
      </c>
      <c r="N17" s="14">
        <f>'Cash Flow - Paste Here'!M59</f>
        <v>98.04</v>
      </c>
      <c r="O17" s="14">
        <f>'Cash Flow - Paste Here'!N59</f>
        <v>95.77</v>
      </c>
      <c r="P17" s="14">
        <f>'Cash Flow - Paste Here'!O59</f>
        <v>93.34</v>
      </c>
      <c r="Q17" s="14">
        <f>'Cash Flow - Paste Here'!P59</f>
        <v>90.72</v>
      </c>
      <c r="R17" s="14">
        <f>'Cash Flow - Paste Here'!Q59</f>
        <v>87.91</v>
      </c>
      <c r="S17" s="14">
        <f>'Cash Flow - Paste Here'!R59</f>
        <v>84.89</v>
      </c>
      <c r="T17" s="14">
        <f>'Cash Flow - Paste Here'!S59</f>
        <v>81.64</v>
      </c>
      <c r="U17" s="14">
        <f>'Cash Flow - Paste Here'!T59</f>
        <v>78.14</v>
      </c>
      <c r="V17" s="14">
        <f>'Cash Flow - Paste Here'!U59</f>
        <v>74.39</v>
      </c>
      <c r="W17" s="14">
        <f>'Cash Flow - Paste Here'!V59</f>
        <v>70.349999999999994</v>
      </c>
      <c r="X17" s="14">
        <f>'Cash Flow - Paste Here'!W59</f>
        <v>66.010000000000005</v>
      </c>
      <c r="Y17" s="14">
        <f>'Cash Flow - Paste Here'!X59</f>
        <v>61.34</v>
      </c>
      <c r="Z17" s="14">
        <f>'Cash Flow - Paste Here'!Y59</f>
        <v>56.33</v>
      </c>
      <c r="AA17" s="14">
        <f>'Cash Flow - Paste Here'!Z59</f>
        <v>50.93</v>
      </c>
      <c r="AB17" s="14">
        <f>'Cash Flow - Paste Here'!AA59</f>
        <v>45.14</v>
      </c>
      <c r="AC17" s="14">
        <f>'Cash Flow - Paste Here'!AB59</f>
        <v>38.909999999999997</v>
      </c>
      <c r="AD17" s="14">
        <f>'Cash Flow - Paste Here'!AC59</f>
        <v>32.21</v>
      </c>
      <c r="AE17" s="14">
        <f>'Cash Flow - Paste Here'!AD59</f>
        <v>25.01</v>
      </c>
      <c r="AF17" s="14">
        <f>'Cash Flow - Paste Here'!AE59</f>
        <v>17.27</v>
      </c>
      <c r="AG17" s="14">
        <f>'Cash Flow - Paste Here'!AF59</f>
        <v>8.9499999999999993</v>
      </c>
      <c r="AH17" s="14">
        <f>'Cash Flow - Paste Here'!AG59</f>
        <v>0</v>
      </c>
      <c r="AI17" s="14">
        <f>'Cash Flow - Paste Here'!AH59</f>
        <v>0</v>
      </c>
      <c r="AJ17" s="14">
        <f>'Cash Flow - Paste Here'!AI59</f>
        <v>0</v>
      </c>
      <c r="AK17" s="14">
        <f>'Cash Flow - Paste Here'!AJ59</f>
        <v>0</v>
      </c>
      <c r="AL17" s="14">
        <f>'Cash Flow - Paste Here'!AK59</f>
        <v>0</v>
      </c>
      <c r="AM17" s="14">
        <f>'Cash Flow - Paste Here'!AL59</f>
        <v>0</v>
      </c>
      <c r="AN17" s="14">
        <f>'Cash Flow - Paste Here'!AM59</f>
        <v>0</v>
      </c>
      <c r="AO17" s="14">
        <f>'Cash Flow - Paste Here'!AN59</f>
        <v>0</v>
      </c>
      <c r="AP17" s="14">
        <f>'Cash Flow - Paste Here'!AO59</f>
        <v>0</v>
      </c>
      <c r="AQ17" s="14">
        <f>'Cash Flow - Paste Here'!AP59</f>
        <v>0</v>
      </c>
      <c r="AR17" s="14">
        <f>'Cash Flow - Paste Here'!AQ59</f>
        <v>0</v>
      </c>
      <c r="AS17" s="14">
        <f>'Cash Flow - Paste Here'!AR59</f>
        <v>0</v>
      </c>
      <c r="AT17" s="14">
        <f>'Cash Flow - Paste Here'!AS59</f>
        <v>0</v>
      </c>
      <c r="AU17" s="14">
        <f>'Cash Flow - Paste Here'!AT59</f>
        <v>0</v>
      </c>
      <c r="AV17" s="14">
        <f>'Cash Flow - Paste Here'!AU59</f>
        <v>0</v>
      </c>
      <c r="AW17" s="14">
        <f>'Cash Flow - Paste Here'!AV59</f>
        <v>0</v>
      </c>
      <c r="AX17" s="14">
        <f>'Cash Flow - Paste Here'!AW59</f>
        <v>0</v>
      </c>
      <c r="AY17" s="14">
        <f>'Cash Flow - Paste Here'!AX59</f>
        <v>0</v>
      </c>
      <c r="AZ17" s="14">
        <f>'Cash Flow - Paste Here'!AY59</f>
        <v>0</v>
      </c>
      <c r="BA17" s="14">
        <f>'Cash Flow - Paste Here'!AZ59</f>
        <v>0</v>
      </c>
    </row>
    <row r="18" spans="2:53" x14ac:dyDescent="0.25">
      <c r="B18" s="15" t="s">
        <v>51</v>
      </c>
      <c r="C18" s="13"/>
      <c r="D18" s="13">
        <f>'Cash Flow - Paste Here'!C65</f>
        <v>6927.78</v>
      </c>
      <c r="E18" s="13">
        <f>'Cash Flow - Paste Here'!D65</f>
        <v>385.48</v>
      </c>
      <c r="F18" s="13">
        <f>'Cash Flow - Paste Here'!E65</f>
        <v>381.25</v>
      </c>
      <c r="G18" s="13">
        <f>'Cash Flow - Paste Here'!F65</f>
        <v>376.69</v>
      </c>
      <c r="H18" s="13">
        <f>'Cash Flow - Paste Here'!G65</f>
        <v>371.78</v>
      </c>
      <c r="I18" s="13">
        <f>'Cash Flow - Paste Here'!H65</f>
        <v>366.49</v>
      </c>
      <c r="J18" s="13">
        <f>'Cash Flow - Paste Here'!I65</f>
        <v>360.78</v>
      </c>
      <c r="K18" s="13">
        <f>'Cash Flow - Paste Here'!J65</f>
        <v>354.64</v>
      </c>
      <c r="L18" s="13">
        <f>'Cash Flow - Paste Here'!K65</f>
        <v>348.02</v>
      </c>
      <c r="M18" s="13">
        <f>'Cash Flow - Paste Here'!L65</f>
        <v>340.89</v>
      </c>
      <c r="N18" s="13">
        <f>'Cash Flow - Paste Here'!M65</f>
        <v>364.69</v>
      </c>
      <c r="O18" s="13">
        <f>'Cash Flow - Paste Here'!N65</f>
        <v>356.27</v>
      </c>
      <c r="P18" s="13">
        <f>'Cash Flow - Paste Here'!O65</f>
        <v>347.22</v>
      </c>
      <c r="Q18" s="13">
        <f>'Cash Flow - Paste Here'!P65</f>
        <v>337.48</v>
      </c>
      <c r="R18" s="13">
        <f>'Cash Flow - Paste Here'!Q65</f>
        <v>327.02</v>
      </c>
      <c r="S18" s="13">
        <f>'Cash Flow - Paste Here'!R65</f>
        <v>315.77999999999997</v>
      </c>
      <c r="T18" s="13">
        <f>'Cash Flow - Paste Here'!S65</f>
        <v>303.68</v>
      </c>
      <c r="U18" s="13">
        <f>'Cash Flow - Paste Here'!T65</f>
        <v>290.69</v>
      </c>
      <c r="V18" s="13">
        <f>'Cash Flow - Paste Here'!U65</f>
        <v>276.72000000000003</v>
      </c>
      <c r="W18" s="13">
        <f>'Cash Flow - Paste Here'!V65</f>
        <v>261.7</v>
      </c>
      <c r="X18" s="13">
        <f>'Cash Flow - Paste Here'!W65</f>
        <v>245.55</v>
      </c>
      <c r="Y18" s="13">
        <f>'Cash Flow - Paste Here'!X65</f>
        <v>228.19</v>
      </c>
      <c r="Z18" s="13">
        <f>'Cash Flow - Paste Here'!Y65</f>
        <v>209.54</v>
      </c>
      <c r="AA18" s="13">
        <f>'Cash Flow - Paste Here'!Z65</f>
        <v>189.48</v>
      </c>
      <c r="AB18" s="13">
        <f>'Cash Flow - Paste Here'!AA65</f>
        <v>167.91</v>
      </c>
      <c r="AC18" s="13">
        <f>'Cash Flow - Paste Here'!AB65</f>
        <v>144.72999999999999</v>
      </c>
      <c r="AD18" s="13">
        <f>'Cash Flow - Paste Here'!AC65</f>
        <v>119.82</v>
      </c>
      <c r="AE18" s="13">
        <f>'Cash Flow - Paste Here'!AD65</f>
        <v>93.03</v>
      </c>
      <c r="AF18" s="13">
        <f>'Cash Flow - Paste Here'!AE65</f>
        <v>64.23</v>
      </c>
      <c r="AG18" s="13">
        <f>'Cash Flow - Paste Here'!AF65</f>
        <v>33.28</v>
      </c>
      <c r="AH18" s="13">
        <f>'Cash Flow - Paste Here'!AG65</f>
        <v>0</v>
      </c>
      <c r="AI18" s="13">
        <f>'Cash Flow - Paste Here'!AH65</f>
        <v>0</v>
      </c>
      <c r="AJ18" s="13">
        <f>'Cash Flow - Paste Here'!AI65</f>
        <v>0</v>
      </c>
      <c r="AK18" s="13">
        <f>'Cash Flow - Paste Here'!AJ65</f>
        <v>0</v>
      </c>
      <c r="AL18" s="13">
        <f>'Cash Flow - Paste Here'!AK65</f>
        <v>0</v>
      </c>
      <c r="AM18" s="13">
        <f>'Cash Flow - Paste Here'!AL65</f>
        <v>0</v>
      </c>
      <c r="AN18" s="13">
        <f>'Cash Flow - Paste Here'!AM65</f>
        <v>0</v>
      </c>
      <c r="AO18" s="13">
        <f>'Cash Flow - Paste Here'!AN65</f>
        <v>0</v>
      </c>
      <c r="AP18" s="13">
        <f>'Cash Flow - Paste Here'!AO65</f>
        <v>0</v>
      </c>
      <c r="AQ18" s="13">
        <f>'Cash Flow - Paste Here'!AP65</f>
        <v>0</v>
      </c>
      <c r="AR18" s="13">
        <f>'Cash Flow - Paste Here'!AQ65</f>
        <v>0</v>
      </c>
      <c r="AS18" s="13">
        <f>'Cash Flow - Paste Here'!AR65</f>
        <v>0</v>
      </c>
      <c r="AT18" s="13">
        <f>'Cash Flow - Paste Here'!AS65</f>
        <v>0</v>
      </c>
      <c r="AU18" s="13">
        <f>'Cash Flow - Paste Here'!AT65</f>
        <v>0</v>
      </c>
      <c r="AV18" s="13">
        <f>'Cash Flow - Paste Here'!AU65</f>
        <v>0</v>
      </c>
      <c r="AW18" s="13">
        <f>'Cash Flow - Paste Here'!AV65</f>
        <v>0</v>
      </c>
      <c r="AX18" s="13">
        <f>'Cash Flow - Paste Here'!AW65</f>
        <v>0</v>
      </c>
      <c r="AY18" s="13">
        <f>'Cash Flow - Paste Here'!AX65</f>
        <v>0</v>
      </c>
      <c r="AZ18" s="13">
        <f>'Cash Flow - Paste Here'!AY65</f>
        <v>0</v>
      </c>
      <c r="BA18" s="13">
        <f>'Cash Flow - Paste Here'!AZ65</f>
        <v>0</v>
      </c>
    </row>
    <row r="19" spans="2:53" x14ac:dyDescent="0.25">
      <c r="B19" s="14" t="s">
        <v>37</v>
      </c>
      <c r="C19" s="19"/>
      <c r="D19" s="19">
        <f>'Cash Flow - Paste Here'!C46</f>
        <v>127.09</v>
      </c>
      <c r="E19" s="19">
        <f>'Cash Flow - Paste Here'!D46</f>
        <v>126.46</v>
      </c>
      <c r="F19" s="19">
        <f>'Cash Flow - Paste Here'!E46</f>
        <v>125.83</v>
      </c>
      <c r="G19" s="19">
        <f>'Cash Flow - Paste Here'!F46</f>
        <v>125.2</v>
      </c>
      <c r="H19" s="19">
        <f>'Cash Flow - Paste Here'!G46</f>
        <v>124.57</v>
      </c>
      <c r="I19" s="19">
        <f>'Cash Flow - Paste Here'!H46</f>
        <v>123.95</v>
      </c>
      <c r="J19" s="19">
        <f>'Cash Flow - Paste Here'!I46</f>
        <v>123.33</v>
      </c>
      <c r="K19" s="19">
        <f>'Cash Flow - Paste Here'!J46</f>
        <v>122.71</v>
      </c>
      <c r="L19" s="19">
        <f>'Cash Flow - Paste Here'!K46</f>
        <v>122.1</v>
      </c>
      <c r="M19" s="19">
        <f>'Cash Flow - Paste Here'!L46</f>
        <v>121.49</v>
      </c>
      <c r="N19" s="19">
        <f>'Cash Flow - Paste Here'!M46</f>
        <v>0</v>
      </c>
      <c r="O19" s="19">
        <f>'Cash Flow - Paste Here'!N46</f>
        <v>0</v>
      </c>
      <c r="P19" s="19">
        <f>'Cash Flow - Paste Here'!O46</f>
        <v>0</v>
      </c>
      <c r="Q19" s="19">
        <f>'Cash Flow - Paste Here'!P46</f>
        <v>0</v>
      </c>
      <c r="R19" s="19">
        <f>'Cash Flow - Paste Here'!Q46</f>
        <v>0</v>
      </c>
      <c r="S19" s="19">
        <f>'Cash Flow - Paste Here'!R46</f>
        <v>0</v>
      </c>
      <c r="T19" s="19">
        <f>'Cash Flow - Paste Here'!S46</f>
        <v>0</v>
      </c>
      <c r="U19" s="19">
        <f>'Cash Flow - Paste Here'!T46</f>
        <v>0</v>
      </c>
      <c r="V19" s="19">
        <f>'Cash Flow - Paste Here'!U46</f>
        <v>0</v>
      </c>
      <c r="W19" s="19">
        <f>'Cash Flow - Paste Here'!V46</f>
        <v>0</v>
      </c>
      <c r="X19" s="19">
        <f>'Cash Flow - Paste Here'!W46</f>
        <v>0</v>
      </c>
      <c r="Y19" s="19">
        <f>'Cash Flow - Paste Here'!X46</f>
        <v>0</v>
      </c>
      <c r="Z19" s="19">
        <f>'Cash Flow - Paste Here'!Y46</f>
        <v>0</v>
      </c>
      <c r="AA19" s="19">
        <f>'Cash Flow - Paste Here'!Z46</f>
        <v>0</v>
      </c>
      <c r="AB19" s="19">
        <f>'Cash Flow - Paste Here'!AA46</f>
        <v>0</v>
      </c>
      <c r="AC19" s="19">
        <f>'Cash Flow - Paste Here'!AB46</f>
        <v>0</v>
      </c>
      <c r="AD19" s="19">
        <f>'Cash Flow - Paste Here'!AC46</f>
        <v>0</v>
      </c>
      <c r="AE19" s="19">
        <f>'Cash Flow - Paste Here'!AD46</f>
        <v>0</v>
      </c>
      <c r="AF19" s="19">
        <f>'Cash Flow - Paste Here'!AE46</f>
        <v>0</v>
      </c>
      <c r="AG19" s="19">
        <f>'Cash Flow - Paste Here'!AF46</f>
        <v>0</v>
      </c>
      <c r="AH19" s="19">
        <f>'Cash Flow - Paste Here'!AG46</f>
        <v>0</v>
      </c>
      <c r="AI19" s="19">
        <f>'Cash Flow - Paste Here'!AH46</f>
        <v>0</v>
      </c>
      <c r="AJ19" s="19">
        <f>'Cash Flow - Paste Here'!AI46</f>
        <v>0</v>
      </c>
      <c r="AK19" s="19">
        <f>'Cash Flow - Paste Here'!AJ46</f>
        <v>0</v>
      </c>
      <c r="AL19" s="19">
        <f>'Cash Flow - Paste Here'!AK46</f>
        <v>0</v>
      </c>
      <c r="AM19" s="19">
        <f>'Cash Flow - Paste Here'!AL46</f>
        <v>0</v>
      </c>
      <c r="AN19" s="19">
        <f>'Cash Flow - Paste Here'!AM46</f>
        <v>0</v>
      </c>
      <c r="AO19" s="19">
        <f>'Cash Flow - Paste Here'!AN46</f>
        <v>0</v>
      </c>
      <c r="AP19" s="19">
        <f>'Cash Flow - Paste Here'!AO46</f>
        <v>0</v>
      </c>
      <c r="AQ19" s="19">
        <f>'Cash Flow - Paste Here'!AP46</f>
        <v>0</v>
      </c>
      <c r="AR19" s="19">
        <f>'Cash Flow - Paste Here'!AQ46</f>
        <v>0</v>
      </c>
      <c r="AS19" s="19">
        <f>'Cash Flow - Paste Here'!AR46</f>
        <v>0</v>
      </c>
      <c r="AT19" s="19">
        <f>'Cash Flow - Paste Here'!AS46</f>
        <v>0</v>
      </c>
      <c r="AU19" s="19">
        <f>'Cash Flow - Paste Here'!AT46</f>
        <v>0</v>
      </c>
      <c r="AV19" s="19">
        <f>'Cash Flow - Paste Here'!AU46</f>
        <v>0</v>
      </c>
      <c r="AW19" s="19">
        <f>'Cash Flow - Paste Here'!AV46</f>
        <v>0</v>
      </c>
      <c r="AX19" s="19">
        <f>'Cash Flow - Paste Here'!AW46</f>
        <v>0</v>
      </c>
      <c r="AY19" s="19">
        <f>'Cash Flow - Paste Here'!AX46</f>
        <v>0</v>
      </c>
      <c r="AZ19" s="19">
        <f>'Cash Flow - Paste Here'!AY46</f>
        <v>0</v>
      </c>
      <c r="BA19" s="19">
        <f>'Cash Flow - Paste Here'!AZ46</f>
        <v>0</v>
      </c>
    </row>
    <row r="20" spans="2:53" x14ac:dyDescent="0.25">
      <c r="B20" s="15" t="s">
        <v>62</v>
      </c>
      <c r="C20" s="22"/>
      <c r="D20" s="22">
        <f>'Cash Flow - Paste Here'!C26*$C$6</f>
        <v>536.070696</v>
      </c>
      <c r="E20" s="22">
        <f>'Cash Flow - Paste Here'!D26*$C$6</f>
        <v>530.88672000000008</v>
      </c>
      <c r="F20" s="22">
        <f>'Cash Flow - Paste Here'!E26*$C$6</f>
        <v>525.31287200000008</v>
      </c>
      <c r="G20" s="22">
        <f>'Cash Flow - Paste Here'!F26*$C$6</f>
        <v>519.32272</v>
      </c>
      <c r="H20" s="22">
        <f>'Cash Flow - Paste Here'!G26*$C$6</f>
        <v>512.87992000000008</v>
      </c>
      <c r="I20" s="22">
        <f>'Cash Flow - Paste Here'!H26*$C$6</f>
        <v>505.95804000000004</v>
      </c>
      <c r="J20" s="22">
        <f>'Cash Flow - Paste Here'!I26*$C$6</f>
        <v>498.51412800000003</v>
      </c>
      <c r="K20" s="22">
        <f>'Cash Flow - Paste Here'!J26*$C$6</f>
        <v>490.51184000000001</v>
      </c>
      <c r="L20" s="22">
        <f>'Cash Flow - Paste Here'!K26*$C$6</f>
        <v>481.91152800000003</v>
      </c>
      <c r="M20" s="22">
        <f>'Cash Flow - Paste Here'!L26*$C$6</f>
        <v>472.66693600000002</v>
      </c>
      <c r="N20" s="22">
        <f>'Cash Flow - Paste Here'!M26*$C$6</f>
        <v>462.72520000000003</v>
      </c>
      <c r="O20" s="22">
        <f>'Cash Flow - Paste Here'!N26*$C$6</f>
        <v>452.04006400000009</v>
      </c>
      <c r="P20" s="22">
        <f>'Cash Flow - Paste Here'!O26*$C$6</f>
        <v>440.55205600000005</v>
      </c>
      <c r="Q20" s="22">
        <f>'Cash Flow - Paste Here'!P26*$C$6</f>
        <v>428.20500800000002</v>
      </c>
      <c r="R20" s="22">
        <f>'Cash Flow - Paste Here'!Q26*$C$6</f>
        <v>414.92953599999998</v>
      </c>
      <c r="S20" s="22">
        <f>'Cash Flow - Paste Here'!R26*$C$6</f>
        <v>400.65956000000006</v>
      </c>
      <c r="T20" s="22">
        <f>'Cash Flow - Paste Here'!S26*$C$6</f>
        <v>385.31908800000002</v>
      </c>
      <c r="U20" s="22">
        <f>'Cash Flow - Paste Here'!T26*$C$6</f>
        <v>368.828824</v>
      </c>
      <c r="V20" s="22">
        <f>'Cash Flow - Paste Here'!U26*$C$6</f>
        <v>351.10286400000007</v>
      </c>
      <c r="W20" s="22">
        <f>'Cash Flow - Paste Here'!V26*$C$6</f>
        <v>332.04539200000005</v>
      </c>
      <c r="X20" s="22">
        <f>'Cash Flow - Paste Here'!W26*$C$6</f>
        <v>311.56059200000004</v>
      </c>
      <c r="Y20" s="22">
        <f>'Cash Flow - Paste Here'!X26*$C$6</f>
        <v>289.53612800000002</v>
      </c>
      <c r="Z20" s="22">
        <f>'Cash Flow - Paste Here'!Y26*$C$6</f>
        <v>265.86296800000002</v>
      </c>
      <c r="AA20" s="22">
        <f>'Cash Flow - Paste Here'!Z26*$C$6</f>
        <v>240.41225600000001</v>
      </c>
      <c r="AB20" s="22">
        <f>'Cash Flow - Paste Here'!AA26*$C$6</f>
        <v>213.05183200000002</v>
      </c>
      <c r="AC20" s="22">
        <f>'Cash Flow - Paste Here'!AB26*$C$6</f>
        <v>183.64292800000004</v>
      </c>
      <c r="AD20" s="22">
        <f>'Cash Flow - Paste Here'!AC26*$C$6</f>
        <v>152.02364800000001</v>
      </c>
      <c r="AE20" s="22">
        <f>'Cash Flow - Paste Here'!AD26*$C$6</f>
        <v>118.03870400000001</v>
      </c>
      <c r="AF20" s="22">
        <f>'Cash Flow - Paste Here'!AE26*$C$6</f>
        <v>81.499768000000003</v>
      </c>
      <c r="AG20" s="22">
        <f>'Cash Flow - Paste Here'!AF26*$C$6</f>
        <v>42.221816000000004</v>
      </c>
      <c r="AH20" s="22">
        <f>'Cash Flow - Paste Here'!AG26*$C$6</f>
        <v>0</v>
      </c>
      <c r="AI20" s="22">
        <f>'Cash Flow - Paste Here'!AH26*$C$6</f>
        <v>0</v>
      </c>
      <c r="AJ20" s="22">
        <f>'Cash Flow - Paste Here'!AI26*$C$6</f>
        <v>0</v>
      </c>
      <c r="AK20" s="22">
        <f>'Cash Flow - Paste Here'!AJ26*$C$6</f>
        <v>0</v>
      </c>
      <c r="AL20" s="22">
        <f>'Cash Flow - Paste Here'!AK26*$C$6</f>
        <v>0</v>
      </c>
      <c r="AM20" s="22">
        <f>'Cash Flow - Paste Here'!AL26*$C$6</f>
        <v>0</v>
      </c>
      <c r="AN20" s="22">
        <f>'Cash Flow - Paste Here'!AM26*$C$6</f>
        <v>0</v>
      </c>
      <c r="AO20" s="22">
        <f>'Cash Flow - Paste Here'!AN26*$C$6</f>
        <v>0</v>
      </c>
      <c r="AP20" s="22">
        <f>'Cash Flow - Paste Here'!AO26*$C$6</f>
        <v>0</v>
      </c>
      <c r="AQ20" s="22">
        <f>'Cash Flow - Paste Here'!AP26*$C$6</f>
        <v>0</v>
      </c>
      <c r="AR20" s="22">
        <f>'Cash Flow - Paste Here'!AQ26*$C$6</f>
        <v>0</v>
      </c>
      <c r="AS20" s="22">
        <f>'Cash Flow - Paste Here'!AR26*$C$6</f>
        <v>0</v>
      </c>
      <c r="AT20" s="22">
        <f>'Cash Flow - Paste Here'!AS26*$C$6</f>
        <v>0</v>
      </c>
      <c r="AU20" s="22">
        <f>'Cash Flow - Paste Here'!AT26*$C$6</f>
        <v>0</v>
      </c>
      <c r="AV20" s="22">
        <f>'Cash Flow - Paste Here'!AU26*$C$6</f>
        <v>0</v>
      </c>
      <c r="AW20" s="22">
        <f>'Cash Flow - Paste Here'!AV26*$C$6</f>
        <v>0</v>
      </c>
      <c r="AX20" s="22">
        <f>'Cash Flow - Paste Here'!AW26*$C$6</f>
        <v>0</v>
      </c>
      <c r="AY20" s="22">
        <f>'Cash Flow - Paste Here'!AX26*$C$6</f>
        <v>0</v>
      </c>
      <c r="AZ20" s="22">
        <f>'Cash Flow - Paste Here'!AY26*$C$6</f>
        <v>0</v>
      </c>
      <c r="BA20" s="22">
        <f>'Cash Flow - Paste Here'!AZ26*$C$6</f>
        <v>0</v>
      </c>
    </row>
    <row r="21" spans="2:53" x14ac:dyDescent="0.25">
      <c r="B21" s="43" t="s">
        <v>79</v>
      </c>
      <c r="C21" s="36"/>
      <c r="D21" s="36">
        <f>'Cash Flow - Paste Here'!C20</f>
        <v>80</v>
      </c>
      <c r="E21" s="36">
        <f>'Cash Flow - Paste Here'!D20</f>
        <v>82</v>
      </c>
      <c r="F21" s="36">
        <f>'Cash Flow - Paste Here'!E20</f>
        <v>84.05</v>
      </c>
      <c r="G21" s="36">
        <f>'Cash Flow - Paste Here'!F20</f>
        <v>86.15</v>
      </c>
      <c r="H21" s="36">
        <f>'Cash Flow - Paste Here'!G20</f>
        <v>88.31</v>
      </c>
      <c r="I21" s="36">
        <f>'Cash Flow - Paste Here'!H20</f>
        <v>90.51</v>
      </c>
      <c r="J21" s="36">
        <f>'Cash Flow - Paste Here'!I20</f>
        <v>92.78</v>
      </c>
      <c r="K21" s="36">
        <f>'Cash Flow - Paste Here'!J20</f>
        <v>95.09</v>
      </c>
      <c r="L21" s="36">
        <f>'Cash Flow - Paste Here'!K20</f>
        <v>97.47</v>
      </c>
      <c r="M21" s="36">
        <f>'Cash Flow - Paste Here'!L20</f>
        <v>99.91</v>
      </c>
      <c r="N21" s="36">
        <f>'Cash Flow - Paste Here'!M20</f>
        <v>102.41</v>
      </c>
      <c r="O21" s="36">
        <f>'Cash Flow - Paste Here'!N20</f>
        <v>104.97</v>
      </c>
      <c r="P21" s="36">
        <f>'Cash Flow - Paste Here'!O20</f>
        <v>107.59</v>
      </c>
      <c r="Q21" s="36">
        <f>'Cash Flow - Paste Here'!P20</f>
        <v>110.28</v>
      </c>
      <c r="R21" s="36">
        <f>'Cash Flow - Paste Here'!Q20</f>
        <v>113.04</v>
      </c>
      <c r="S21" s="36">
        <f>'Cash Flow - Paste Here'!R20</f>
        <v>115.86</v>
      </c>
      <c r="T21" s="36">
        <f>'Cash Flow - Paste Here'!S20</f>
        <v>118.76</v>
      </c>
      <c r="U21" s="36">
        <f>'Cash Flow - Paste Here'!T20</f>
        <v>121.73</v>
      </c>
      <c r="V21" s="36">
        <f>'Cash Flow - Paste Here'!U20</f>
        <v>124.77</v>
      </c>
      <c r="W21" s="36">
        <f>'Cash Flow - Paste Here'!V20</f>
        <v>127.89</v>
      </c>
      <c r="X21" s="36">
        <f>'Cash Flow - Paste Here'!W20</f>
        <v>131.09</v>
      </c>
      <c r="Y21" s="36">
        <f>'Cash Flow - Paste Here'!X20</f>
        <v>134.37</v>
      </c>
      <c r="Z21" s="36">
        <f>'Cash Flow - Paste Here'!Y20</f>
        <v>137.72999999999999</v>
      </c>
      <c r="AA21" s="36">
        <f>'Cash Flow - Paste Here'!Z20</f>
        <v>141.16999999999999</v>
      </c>
      <c r="AB21" s="36">
        <f>'Cash Flow - Paste Here'!AA20</f>
        <v>144.69999999999999</v>
      </c>
      <c r="AC21" s="36">
        <f>'Cash Flow - Paste Here'!AB20</f>
        <v>148.32</v>
      </c>
      <c r="AD21" s="36">
        <f>'Cash Flow - Paste Here'!AC20</f>
        <v>152.02000000000001</v>
      </c>
      <c r="AE21" s="36">
        <f>'Cash Flow - Paste Here'!AD20</f>
        <v>155.82</v>
      </c>
      <c r="AF21" s="36">
        <f>'Cash Flow - Paste Here'!AE20</f>
        <v>159.72</v>
      </c>
      <c r="AG21" s="36">
        <f>'Cash Flow - Paste Here'!AF20</f>
        <v>163.71</v>
      </c>
      <c r="AH21" s="36">
        <f>'Cash Flow - Paste Here'!AG20</f>
        <v>0</v>
      </c>
      <c r="AI21" s="36">
        <f>'Cash Flow - Paste Here'!AH20</f>
        <v>0</v>
      </c>
      <c r="AJ21" s="36">
        <f>'Cash Flow - Paste Here'!AI20</f>
        <v>0</v>
      </c>
      <c r="AK21" s="36">
        <f>'Cash Flow - Paste Here'!AJ20</f>
        <v>0</v>
      </c>
      <c r="AL21" s="36">
        <f>'Cash Flow - Paste Here'!AK20</f>
        <v>0</v>
      </c>
      <c r="AM21" s="36">
        <f>'Cash Flow - Paste Here'!AL20</f>
        <v>0</v>
      </c>
      <c r="AN21" s="36">
        <f>'Cash Flow - Paste Here'!AM20</f>
        <v>0</v>
      </c>
      <c r="AO21" s="36">
        <f>'Cash Flow - Paste Here'!AN20</f>
        <v>0</v>
      </c>
      <c r="AP21" s="36">
        <f>'Cash Flow - Paste Here'!AO20</f>
        <v>0</v>
      </c>
      <c r="AQ21" s="36">
        <f>'Cash Flow - Paste Here'!AP20</f>
        <v>0</v>
      </c>
      <c r="AR21" s="36">
        <f>'Cash Flow - Paste Here'!AQ20</f>
        <v>0</v>
      </c>
      <c r="AS21" s="36">
        <f>'Cash Flow - Paste Here'!AR20</f>
        <v>0</v>
      </c>
      <c r="AT21" s="36">
        <f>'Cash Flow - Paste Here'!AS20</f>
        <v>0</v>
      </c>
      <c r="AU21" s="36">
        <f>'Cash Flow - Paste Here'!AT20</f>
        <v>0</v>
      </c>
      <c r="AV21" s="36">
        <f>'Cash Flow - Paste Here'!AU20</f>
        <v>0</v>
      </c>
      <c r="AW21" s="36">
        <f>'Cash Flow - Paste Here'!AV20</f>
        <v>0</v>
      </c>
      <c r="AX21" s="36">
        <f>'Cash Flow - Paste Here'!AW20</f>
        <v>0</v>
      </c>
      <c r="AY21" s="36">
        <f>'Cash Flow - Paste Here'!AX20</f>
        <v>0</v>
      </c>
      <c r="AZ21" s="36">
        <f>'Cash Flow - Paste Here'!AY20</f>
        <v>0</v>
      </c>
      <c r="BA21" s="36">
        <f>'Cash Flow - Paste Here'!AZ20</f>
        <v>0</v>
      </c>
    </row>
    <row r="22" spans="2:53" x14ac:dyDescent="0.25">
      <c r="B22" s="3"/>
    </row>
    <row r="23" spans="2:53" x14ac:dyDescent="0.25">
      <c r="B23" s="5" t="s">
        <v>63</v>
      </c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x14ac:dyDescent="0.25">
      <c r="B24" s="16" t="str">
        <f>B12</f>
        <v>Year</v>
      </c>
      <c r="C24" s="46">
        <f t="shared" ref="C24:BA24" si="1">C12</f>
        <v>0</v>
      </c>
      <c r="D24" s="46">
        <f t="shared" si="1"/>
        <v>1</v>
      </c>
      <c r="E24" s="46">
        <f t="shared" si="1"/>
        <v>2</v>
      </c>
      <c r="F24" s="46">
        <f t="shared" si="1"/>
        <v>3</v>
      </c>
      <c r="G24" s="46">
        <f t="shared" si="1"/>
        <v>4</v>
      </c>
      <c r="H24" s="46">
        <f t="shared" si="1"/>
        <v>5</v>
      </c>
      <c r="I24" s="46">
        <f t="shared" si="1"/>
        <v>6</v>
      </c>
      <c r="J24" s="46">
        <f t="shared" si="1"/>
        <v>7</v>
      </c>
      <c r="K24" s="46">
        <f t="shared" si="1"/>
        <v>8</v>
      </c>
      <c r="L24" s="46">
        <f t="shared" si="1"/>
        <v>9</v>
      </c>
      <c r="M24" s="46">
        <f t="shared" si="1"/>
        <v>10</v>
      </c>
      <c r="N24" s="46">
        <f t="shared" si="1"/>
        <v>11</v>
      </c>
      <c r="O24" s="46">
        <f t="shared" si="1"/>
        <v>12</v>
      </c>
      <c r="P24" s="46">
        <f t="shared" si="1"/>
        <v>13</v>
      </c>
      <c r="Q24" s="46">
        <f t="shared" si="1"/>
        <v>14</v>
      </c>
      <c r="R24" s="46">
        <f t="shared" si="1"/>
        <v>15</v>
      </c>
      <c r="S24" s="46">
        <f t="shared" si="1"/>
        <v>16</v>
      </c>
      <c r="T24" s="46">
        <f t="shared" si="1"/>
        <v>17</v>
      </c>
      <c r="U24" s="46">
        <f t="shared" si="1"/>
        <v>18</v>
      </c>
      <c r="V24" s="46">
        <f t="shared" si="1"/>
        <v>19</v>
      </c>
      <c r="W24" s="46">
        <f t="shared" si="1"/>
        <v>20</v>
      </c>
      <c r="X24" s="46">
        <f t="shared" si="1"/>
        <v>21</v>
      </c>
      <c r="Y24" s="46">
        <f t="shared" si="1"/>
        <v>22</v>
      </c>
      <c r="Z24" s="46">
        <f t="shared" si="1"/>
        <v>23</v>
      </c>
      <c r="AA24" s="46">
        <f t="shared" si="1"/>
        <v>24</v>
      </c>
      <c r="AB24" s="46">
        <f t="shared" si="1"/>
        <v>25</v>
      </c>
      <c r="AC24" s="46">
        <f t="shared" si="1"/>
        <v>26</v>
      </c>
      <c r="AD24" s="46">
        <f t="shared" si="1"/>
        <v>27</v>
      </c>
      <c r="AE24" s="46">
        <f t="shared" si="1"/>
        <v>28</v>
      </c>
      <c r="AF24" s="46">
        <f t="shared" si="1"/>
        <v>29</v>
      </c>
      <c r="AG24" s="46">
        <f t="shared" si="1"/>
        <v>30</v>
      </c>
      <c r="AH24" s="46">
        <f t="shared" si="1"/>
        <v>31</v>
      </c>
      <c r="AI24" s="46">
        <f t="shared" si="1"/>
        <v>32</v>
      </c>
      <c r="AJ24" s="46">
        <f t="shared" si="1"/>
        <v>33</v>
      </c>
      <c r="AK24" s="46">
        <f t="shared" si="1"/>
        <v>34</v>
      </c>
      <c r="AL24" s="46">
        <f t="shared" si="1"/>
        <v>35</v>
      </c>
      <c r="AM24" s="46">
        <f t="shared" si="1"/>
        <v>36</v>
      </c>
      <c r="AN24" s="46">
        <f t="shared" si="1"/>
        <v>37</v>
      </c>
      <c r="AO24" s="46">
        <f t="shared" si="1"/>
        <v>38</v>
      </c>
      <c r="AP24" s="46">
        <f t="shared" si="1"/>
        <v>39</v>
      </c>
      <c r="AQ24" s="46">
        <f t="shared" si="1"/>
        <v>40</v>
      </c>
      <c r="AR24" s="46">
        <f t="shared" si="1"/>
        <v>41</v>
      </c>
      <c r="AS24" s="46">
        <f t="shared" si="1"/>
        <v>42</v>
      </c>
      <c r="AT24" s="46">
        <f t="shared" si="1"/>
        <v>43</v>
      </c>
      <c r="AU24" s="46">
        <f t="shared" si="1"/>
        <v>44</v>
      </c>
      <c r="AV24" s="46">
        <f t="shared" si="1"/>
        <v>45</v>
      </c>
      <c r="AW24" s="46">
        <f t="shared" si="1"/>
        <v>46</v>
      </c>
      <c r="AX24" s="46">
        <f t="shared" si="1"/>
        <v>47</v>
      </c>
      <c r="AY24" s="46">
        <f t="shared" si="1"/>
        <v>48</v>
      </c>
      <c r="AZ24" s="46">
        <f t="shared" si="1"/>
        <v>49</v>
      </c>
      <c r="BA24" s="46">
        <f t="shared" si="1"/>
        <v>50</v>
      </c>
    </row>
    <row r="25" spans="2:53" x14ac:dyDescent="0.25">
      <c r="B25" s="41" t="s">
        <v>64</v>
      </c>
      <c r="C25" s="14">
        <f>C13+C14-C15</f>
        <v>-21633.200000000001</v>
      </c>
      <c r="D25" s="14">
        <f>D16+D17+D18+D19-D20-D21</f>
        <v>7220.4493040000007</v>
      </c>
      <c r="E25" s="14">
        <f t="shared" ref="E25:BA25" si="2">E16+E17+E18+E19-E20-E21</f>
        <v>780.40327999999988</v>
      </c>
      <c r="F25" s="14">
        <f t="shared" si="2"/>
        <v>793.38712799999996</v>
      </c>
      <c r="G25" s="14">
        <f t="shared" si="2"/>
        <v>806.62728000000016</v>
      </c>
      <c r="H25" s="14">
        <f t="shared" si="2"/>
        <v>820.12007999999992</v>
      </c>
      <c r="I25" s="14">
        <f t="shared" si="2"/>
        <v>833.91195999999991</v>
      </c>
      <c r="J25" s="14">
        <f t="shared" si="2"/>
        <v>847.94587199999978</v>
      </c>
      <c r="K25" s="14">
        <f t="shared" si="2"/>
        <v>862.27816000000007</v>
      </c>
      <c r="L25" s="14">
        <f t="shared" si="2"/>
        <v>876.88847199999987</v>
      </c>
      <c r="M25" s="14">
        <f t="shared" si="2"/>
        <v>891.78306399999985</v>
      </c>
      <c r="N25" s="14">
        <f t="shared" si="2"/>
        <v>826.02480000000003</v>
      </c>
      <c r="O25" s="14">
        <f t="shared" si="2"/>
        <v>841.90993600000002</v>
      </c>
      <c r="P25" s="14">
        <f t="shared" si="2"/>
        <v>858.11794399999997</v>
      </c>
      <c r="Q25" s="14">
        <f t="shared" si="2"/>
        <v>874.60499199999992</v>
      </c>
      <c r="R25" s="14">
        <f t="shared" si="2"/>
        <v>891.43046400000014</v>
      </c>
      <c r="S25" s="14">
        <f t="shared" si="2"/>
        <v>908.58044000000007</v>
      </c>
      <c r="T25" s="14">
        <f t="shared" si="2"/>
        <v>926.03091200000017</v>
      </c>
      <c r="U25" s="14">
        <f t="shared" si="2"/>
        <v>943.83117600000014</v>
      </c>
      <c r="V25" s="14">
        <f t="shared" si="2"/>
        <v>961.97713599999997</v>
      </c>
      <c r="W25" s="14">
        <f t="shared" si="2"/>
        <v>980.45460799999989</v>
      </c>
      <c r="X25" s="14">
        <f t="shared" si="2"/>
        <v>999.26940799999977</v>
      </c>
      <c r="Y25" s="14">
        <f t="shared" si="2"/>
        <v>1018.4538719999999</v>
      </c>
      <c r="Z25" s="14">
        <f t="shared" si="2"/>
        <v>1038.0170319999997</v>
      </c>
      <c r="AA25" s="14">
        <f t="shared" si="2"/>
        <v>1057.9377439999998</v>
      </c>
      <c r="AB25" s="14">
        <f t="shared" si="2"/>
        <v>1078.2381680000001</v>
      </c>
      <c r="AC25" s="14">
        <f t="shared" si="2"/>
        <v>1098.9270720000002</v>
      </c>
      <c r="AD25" s="14">
        <f t="shared" si="2"/>
        <v>1120.0263519999999</v>
      </c>
      <c r="AE25" s="14">
        <f t="shared" si="2"/>
        <v>1141.5012959999999</v>
      </c>
      <c r="AF25" s="14">
        <f t="shared" si="2"/>
        <v>1163.380232</v>
      </c>
      <c r="AG25" s="14">
        <f t="shared" si="2"/>
        <v>1185.6981840000001</v>
      </c>
      <c r="AH25" s="14">
        <f t="shared" si="2"/>
        <v>0</v>
      </c>
      <c r="AI25" s="14">
        <f t="shared" si="2"/>
        <v>0</v>
      </c>
      <c r="AJ25" s="14">
        <f t="shared" si="2"/>
        <v>0</v>
      </c>
      <c r="AK25" s="14">
        <f t="shared" si="2"/>
        <v>0</v>
      </c>
      <c r="AL25" s="14">
        <f t="shared" si="2"/>
        <v>0</v>
      </c>
      <c r="AM25" s="14">
        <f t="shared" si="2"/>
        <v>0</v>
      </c>
      <c r="AN25" s="14">
        <f t="shared" si="2"/>
        <v>0</v>
      </c>
      <c r="AO25" s="14">
        <f t="shared" si="2"/>
        <v>0</v>
      </c>
      <c r="AP25" s="14">
        <f t="shared" si="2"/>
        <v>0</v>
      </c>
      <c r="AQ25" s="14">
        <f t="shared" si="2"/>
        <v>0</v>
      </c>
      <c r="AR25" s="14">
        <f t="shared" si="2"/>
        <v>0</v>
      </c>
      <c r="AS25" s="14">
        <f t="shared" si="2"/>
        <v>0</v>
      </c>
      <c r="AT25" s="14">
        <f t="shared" si="2"/>
        <v>0</v>
      </c>
      <c r="AU25" s="14">
        <f t="shared" si="2"/>
        <v>0</v>
      </c>
      <c r="AV25" s="14">
        <f t="shared" si="2"/>
        <v>0</v>
      </c>
      <c r="AW25" s="14">
        <f t="shared" si="2"/>
        <v>0</v>
      </c>
      <c r="AX25" s="14">
        <f t="shared" si="2"/>
        <v>0</v>
      </c>
      <c r="AY25" s="14">
        <f t="shared" si="2"/>
        <v>0</v>
      </c>
      <c r="AZ25" s="14">
        <f t="shared" si="2"/>
        <v>0</v>
      </c>
      <c r="BA25" s="14">
        <f t="shared" si="2"/>
        <v>0</v>
      </c>
    </row>
    <row r="26" spans="2:53" x14ac:dyDescent="0.25">
      <c r="B26" s="4" t="s">
        <v>68</v>
      </c>
      <c r="C26" s="40"/>
      <c r="D26" s="22">
        <f>C26+D25</f>
        <v>7220.4493040000007</v>
      </c>
      <c r="E26" s="22">
        <f>D26+E25</f>
        <v>8000.8525840000002</v>
      </c>
      <c r="F26" s="22">
        <f t="shared" ref="F26:BA26" si="3">E26+F25</f>
        <v>8794.2397120000005</v>
      </c>
      <c r="G26" s="22">
        <f t="shared" si="3"/>
        <v>9600.8669920000011</v>
      </c>
      <c r="H26" s="22">
        <f t="shared" si="3"/>
        <v>10420.987072000002</v>
      </c>
      <c r="I26" s="22">
        <f t="shared" si="3"/>
        <v>11254.899032000001</v>
      </c>
      <c r="J26" s="22">
        <f t="shared" si="3"/>
        <v>12102.844904000001</v>
      </c>
      <c r="K26" s="22">
        <f t="shared" si="3"/>
        <v>12965.123064000001</v>
      </c>
      <c r="L26" s="22">
        <f t="shared" si="3"/>
        <v>13842.011536000002</v>
      </c>
      <c r="M26" s="22">
        <f t="shared" si="3"/>
        <v>14733.794600000001</v>
      </c>
      <c r="N26" s="22">
        <f t="shared" si="3"/>
        <v>15559.8194</v>
      </c>
      <c r="O26" s="22">
        <f t="shared" si="3"/>
        <v>16401.729336</v>
      </c>
      <c r="P26" s="22">
        <f t="shared" si="3"/>
        <v>17259.847280000002</v>
      </c>
      <c r="Q26" s="22">
        <f t="shared" si="3"/>
        <v>18134.452272000002</v>
      </c>
      <c r="R26" s="22">
        <f t="shared" si="3"/>
        <v>19025.882736000003</v>
      </c>
      <c r="S26" s="22">
        <f t="shared" si="3"/>
        <v>19934.463176000005</v>
      </c>
      <c r="T26" s="22">
        <f t="shared" si="3"/>
        <v>20860.494088000007</v>
      </c>
      <c r="U26" s="22">
        <f t="shared" si="3"/>
        <v>21804.325264000006</v>
      </c>
      <c r="V26" s="22">
        <f t="shared" si="3"/>
        <v>22766.302400000008</v>
      </c>
      <c r="W26" s="22">
        <f t="shared" si="3"/>
        <v>23746.757008000008</v>
      </c>
      <c r="X26" s="22">
        <f t="shared" si="3"/>
        <v>24746.026416000008</v>
      </c>
      <c r="Y26" s="22">
        <f t="shared" si="3"/>
        <v>25764.480288000006</v>
      </c>
      <c r="Z26" s="22">
        <f t="shared" si="3"/>
        <v>26802.497320000006</v>
      </c>
      <c r="AA26" s="22">
        <f t="shared" si="3"/>
        <v>27860.435064000005</v>
      </c>
      <c r="AB26" s="22">
        <f t="shared" si="3"/>
        <v>28938.673232000005</v>
      </c>
      <c r="AC26" s="22">
        <f t="shared" si="3"/>
        <v>30037.600304000003</v>
      </c>
      <c r="AD26" s="22">
        <f t="shared" si="3"/>
        <v>31157.626656000004</v>
      </c>
      <c r="AE26" s="22">
        <f t="shared" si="3"/>
        <v>32299.127952000003</v>
      </c>
      <c r="AF26" s="22">
        <f t="shared" si="3"/>
        <v>33462.508184000006</v>
      </c>
      <c r="AG26" s="22">
        <f t="shared" si="3"/>
        <v>34648.206368000006</v>
      </c>
      <c r="AH26" s="22">
        <f t="shared" si="3"/>
        <v>34648.206368000006</v>
      </c>
      <c r="AI26" s="22">
        <f t="shared" si="3"/>
        <v>34648.206368000006</v>
      </c>
      <c r="AJ26" s="22">
        <f t="shared" si="3"/>
        <v>34648.206368000006</v>
      </c>
      <c r="AK26" s="22">
        <f t="shared" si="3"/>
        <v>34648.206368000006</v>
      </c>
      <c r="AL26" s="22">
        <f t="shared" si="3"/>
        <v>34648.206368000006</v>
      </c>
      <c r="AM26" s="22">
        <f t="shared" si="3"/>
        <v>34648.206368000006</v>
      </c>
      <c r="AN26" s="22">
        <f t="shared" si="3"/>
        <v>34648.206368000006</v>
      </c>
      <c r="AO26" s="22">
        <f t="shared" si="3"/>
        <v>34648.206368000006</v>
      </c>
      <c r="AP26" s="22">
        <f t="shared" si="3"/>
        <v>34648.206368000006</v>
      </c>
      <c r="AQ26" s="22">
        <f t="shared" si="3"/>
        <v>34648.206368000006</v>
      </c>
      <c r="AR26" s="22">
        <f t="shared" si="3"/>
        <v>34648.206368000006</v>
      </c>
      <c r="AS26" s="22">
        <f t="shared" si="3"/>
        <v>34648.206368000006</v>
      </c>
      <c r="AT26" s="22">
        <f t="shared" si="3"/>
        <v>34648.206368000006</v>
      </c>
      <c r="AU26" s="22">
        <f t="shared" si="3"/>
        <v>34648.206368000006</v>
      </c>
      <c r="AV26" s="22">
        <f t="shared" si="3"/>
        <v>34648.206368000006</v>
      </c>
      <c r="AW26" s="22">
        <f t="shared" si="3"/>
        <v>34648.206368000006</v>
      </c>
      <c r="AX26" s="22">
        <f t="shared" si="3"/>
        <v>34648.206368000006</v>
      </c>
      <c r="AY26" s="22">
        <f t="shared" si="3"/>
        <v>34648.206368000006</v>
      </c>
      <c r="AZ26" s="22">
        <f t="shared" si="3"/>
        <v>34648.206368000006</v>
      </c>
      <c r="BA26" s="22">
        <f t="shared" si="3"/>
        <v>34648.206368000006</v>
      </c>
    </row>
    <row r="27" spans="2:53" x14ac:dyDescent="0.25">
      <c r="B27" s="42" t="s">
        <v>69</v>
      </c>
      <c r="C27" s="43"/>
      <c r="D27" s="43">
        <f>D26+$C$25</f>
        <v>-14412.750695999999</v>
      </c>
      <c r="E27" s="43">
        <f t="shared" ref="E27:BA27" si="4">E26+$C$25</f>
        <v>-13632.347416000001</v>
      </c>
      <c r="F27" s="43">
        <f t="shared" si="4"/>
        <v>-12838.960288</v>
      </c>
      <c r="G27" s="43">
        <f t="shared" si="4"/>
        <v>-12032.333008</v>
      </c>
      <c r="H27" s="43">
        <f t="shared" si="4"/>
        <v>-11212.212927999999</v>
      </c>
      <c r="I27" s="43">
        <f t="shared" si="4"/>
        <v>-10378.300968</v>
      </c>
      <c r="J27" s="43">
        <f t="shared" si="4"/>
        <v>-9530.3550959999993</v>
      </c>
      <c r="K27" s="43">
        <f t="shared" si="4"/>
        <v>-8668.0769359999995</v>
      </c>
      <c r="L27" s="43">
        <f t="shared" si="4"/>
        <v>-7791.1884639999989</v>
      </c>
      <c r="M27" s="43">
        <f t="shared" si="4"/>
        <v>-6899.4053999999996</v>
      </c>
      <c r="N27" s="43">
        <f t="shared" si="4"/>
        <v>-6073.3806000000004</v>
      </c>
      <c r="O27" s="43">
        <f t="shared" si="4"/>
        <v>-5231.4706640000004</v>
      </c>
      <c r="P27" s="43">
        <f t="shared" si="4"/>
        <v>-4373.352719999999</v>
      </c>
      <c r="Q27" s="43">
        <f t="shared" si="4"/>
        <v>-3498.7477279999985</v>
      </c>
      <c r="R27" s="43">
        <f t="shared" si="4"/>
        <v>-2607.3172639999975</v>
      </c>
      <c r="S27" s="43">
        <f t="shared" si="4"/>
        <v>-1698.736823999996</v>
      </c>
      <c r="T27" s="43">
        <f t="shared" si="4"/>
        <v>-772.70591199999399</v>
      </c>
      <c r="U27" s="43">
        <f t="shared" si="4"/>
        <v>171.1252640000057</v>
      </c>
      <c r="V27" s="43">
        <f t="shared" si="4"/>
        <v>1133.102400000007</v>
      </c>
      <c r="W27" s="43">
        <f t="shared" si="4"/>
        <v>2113.557008000007</v>
      </c>
      <c r="X27" s="43">
        <f t="shared" si="4"/>
        <v>3112.8264160000072</v>
      </c>
      <c r="Y27" s="43">
        <f t="shared" si="4"/>
        <v>4131.2802880000054</v>
      </c>
      <c r="Z27" s="43">
        <f t="shared" si="4"/>
        <v>5169.2973200000051</v>
      </c>
      <c r="AA27" s="43">
        <f t="shared" si="4"/>
        <v>6227.2350640000041</v>
      </c>
      <c r="AB27" s="43">
        <f t="shared" si="4"/>
        <v>7305.4732320000039</v>
      </c>
      <c r="AC27" s="43">
        <f t="shared" si="4"/>
        <v>8404.4003040000025</v>
      </c>
      <c r="AD27" s="43">
        <f t="shared" si="4"/>
        <v>9524.4266560000033</v>
      </c>
      <c r="AE27" s="43">
        <f t="shared" si="4"/>
        <v>10665.927952000002</v>
      </c>
      <c r="AF27" s="43">
        <f t="shared" si="4"/>
        <v>11829.308184000005</v>
      </c>
      <c r="AG27" s="43">
        <f t="shared" si="4"/>
        <v>13015.006368000006</v>
      </c>
      <c r="AH27" s="43">
        <f t="shared" si="4"/>
        <v>13015.006368000006</v>
      </c>
      <c r="AI27" s="43">
        <f t="shared" si="4"/>
        <v>13015.006368000006</v>
      </c>
      <c r="AJ27" s="43">
        <f t="shared" si="4"/>
        <v>13015.006368000006</v>
      </c>
      <c r="AK27" s="43">
        <f t="shared" si="4"/>
        <v>13015.006368000006</v>
      </c>
      <c r="AL27" s="43">
        <f t="shared" si="4"/>
        <v>13015.006368000006</v>
      </c>
      <c r="AM27" s="43">
        <f t="shared" si="4"/>
        <v>13015.006368000006</v>
      </c>
      <c r="AN27" s="43">
        <f t="shared" si="4"/>
        <v>13015.006368000006</v>
      </c>
      <c r="AO27" s="43">
        <f t="shared" si="4"/>
        <v>13015.006368000006</v>
      </c>
      <c r="AP27" s="43">
        <f t="shared" si="4"/>
        <v>13015.006368000006</v>
      </c>
      <c r="AQ27" s="43">
        <f t="shared" si="4"/>
        <v>13015.006368000006</v>
      </c>
      <c r="AR27" s="43">
        <f t="shared" si="4"/>
        <v>13015.006368000006</v>
      </c>
      <c r="AS27" s="43">
        <f t="shared" si="4"/>
        <v>13015.006368000006</v>
      </c>
      <c r="AT27" s="43">
        <f t="shared" si="4"/>
        <v>13015.006368000006</v>
      </c>
      <c r="AU27" s="43">
        <f t="shared" si="4"/>
        <v>13015.006368000006</v>
      </c>
      <c r="AV27" s="43">
        <f t="shared" si="4"/>
        <v>13015.006368000006</v>
      </c>
      <c r="AW27" s="43">
        <f t="shared" si="4"/>
        <v>13015.006368000006</v>
      </c>
      <c r="AX27" s="43">
        <f t="shared" si="4"/>
        <v>13015.006368000006</v>
      </c>
      <c r="AY27" s="43">
        <f t="shared" si="4"/>
        <v>13015.006368000006</v>
      </c>
      <c r="AZ27" s="43">
        <f t="shared" si="4"/>
        <v>13015.006368000006</v>
      </c>
      <c r="BA27" s="43">
        <f t="shared" si="4"/>
        <v>13015.006368000006</v>
      </c>
    </row>
    <row r="29" spans="2:53" x14ac:dyDescent="0.25">
      <c r="B29" s="5" t="s">
        <v>65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x14ac:dyDescent="0.25">
      <c r="B30" s="16" t="str">
        <f>B12</f>
        <v>Year</v>
      </c>
      <c r="C30" s="46">
        <f t="shared" ref="C30:BA30" si="5">C12</f>
        <v>0</v>
      </c>
      <c r="D30" s="46">
        <f t="shared" si="5"/>
        <v>1</v>
      </c>
      <c r="E30" s="46">
        <f t="shared" si="5"/>
        <v>2</v>
      </c>
      <c r="F30" s="46">
        <f t="shared" si="5"/>
        <v>3</v>
      </c>
      <c r="G30" s="46">
        <f t="shared" si="5"/>
        <v>4</v>
      </c>
      <c r="H30" s="46">
        <f t="shared" si="5"/>
        <v>5</v>
      </c>
      <c r="I30" s="46">
        <f t="shared" si="5"/>
        <v>6</v>
      </c>
      <c r="J30" s="46">
        <f t="shared" si="5"/>
        <v>7</v>
      </c>
      <c r="K30" s="46">
        <f t="shared" si="5"/>
        <v>8</v>
      </c>
      <c r="L30" s="46">
        <f t="shared" si="5"/>
        <v>9</v>
      </c>
      <c r="M30" s="46">
        <f t="shared" si="5"/>
        <v>10</v>
      </c>
      <c r="N30" s="46">
        <f t="shared" si="5"/>
        <v>11</v>
      </c>
      <c r="O30" s="46">
        <f t="shared" si="5"/>
        <v>12</v>
      </c>
      <c r="P30" s="46">
        <f t="shared" si="5"/>
        <v>13</v>
      </c>
      <c r="Q30" s="46">
        <f t="shared" si="5"/>
        <v>14</v>
      </c>
      <c r="R30" s="46">
        <f t="shared" si="5"/>
        <v>15</v>
      </c>
      <c r="S30" s="46">
        <f t="shared" si="5"/>
        <v>16</v>
      </c>
      <c r="T30" s="46">
        <f t="shared" si="5"/>
        <v>17</v>
      </c>
      <c r="U30" s="46">
        <f t="shared" si="5"/>
        <v>18</v>
      </c>
      <c r="V30" s="46">
        <f t="shared" si="5"/>
        <v>19</v>
      </c>
      <c r="W30" s="46">
        <f t="shared" si="5"/>
        <v>20</v>
      </c>
      <c r="X30" s="46">
        <f t="shared" si="5"/>
        <v>21</v>
      </c>
      <c r="Y30" s="46">
        <f t="shared" si="5"/>
        <v>22</v>
      </c>
      <c r="Z30" s="46">
        <f t="shared" si="5"/>
        <v>23</v>
      </c>
      <c r="AA30" s="46">
        <f t="shared" si="5"/>
        <v>24</v>
      </c>
      <c r="AB30" s="46">
        <f t="shared" si="5"/>
        <v>25</v>
      </c>
      <c r="AC30" s="46">
        <f t="shared" si="5"/>
        <v>26</v>
      </c>
      <c r="AD30" s="46">
        <f t="shared" si="5"/>
        <v>27</v>
      </c>
      <c r="AE30" s="46">
        <f t="shared" si="5"/>
        <v>28</v>
      </c>
      <c r="AF30" s="46">
        <f t="shared" si="5"/>
        <v>29</v>
      </c>
      <c r="AG30" s="46">
        <f t="shared" si="5"/>
        <v>30</v>
      </c>
      <c r="AH30" s="46">
        <f t="shared" si="5"/>
        <v>31</v>
      </c>
      <c r="AI30" s="46">
        <f t="shared" si="5"/>
        <v>32</v>
      </c>
      <c r="AJ30" s="46">
        <f t="shared" si="5"/>
        <v>33</v>
      </c>
      <c r="AK30" s="46">
        <f t="shared" si="5"/>
        <v>34</v>
      </c>
      <c r="AL30" s="46">
        <f t="shared" si="5"/>
        <v>35</v>
      </c>
      <c r="AM30" s="46">
        <f t="shared" si="5"/>
        <v>36</v>
      </c>
      <c r="AN30" s="46">
        <f t="shared" si="5"/>
        <v>37</v>
      </c>
      <c r="AO30" s="46">
        <f t="shared" si="5"/>
        <v>38</v>
      </c>
      <c r="AP30" s="46">
        <f t="shared" si="5"/>
        <v>39</v>
      </c>
      <c r="AQ30" s="46">
        <f t="shared" si="5"/>
        <v>40</v>
      </c>
      <c r="AR30" s="46">
        <f t="shared" si="5"/>
        <v>41</v>
      </c>
      <c r="AS30" s="46">
        <f t="shared" si="5"/>
        <v>42</v>
      </c>
      <c r="AT30" s="46">
        <f t="shared" si="5"/>
        <v>43</v>
      </c>
      <c r="AU30" s="46">
        <f t="shared" si="5"/>
        <v>44</v>
      </c>
      <c r="AV30" s="46">
        <f t="shared" si="5"/>
        <v>45</v>
      </c>
      <c r="AW30" s="46">
        <f t="shared" si="5"/>
        <v>46</v>
      </c>
      <c r="AX30" s="46">
        <f t="shared" si="5"/>
        <v>47</v>
      </c>
      <c r="AY30" s="46">
        <f t="shared" si="5"/>
        <v>48</v>
      </c>
      <c r="AZ30" s="46">
        <f t="shared" si="5"/>
        <v>49</v>
      </c>
      <c r="BA30" s="46">
        <f t="shared" si="5"/>
        <v>50</v>
      </c>
    </row>
    <row r="31" spans="2:53" x14ac:dyDescent="0.25">
      <c r="B31" s="41" t="s">
        <v>66</v>
      </c>
      <c r="C31" s="44" t="b">
        <f>IF(C25&lt;0,TRUE)</f>
        <v>1</v>
      </c>
      <c r="D31" s="44" t="b">
        <f>IF(D27&lt;0,TRUE)</f>
        <v>1</v>
      </c>
      <c r="E31" s="44" t="b">
        <f t="shared" ref="E31:BA31" si="6">IF(E27&lt;0,TRUE)</f>
        <v>1</v>
      </c>
      <c r="F31" s="44" t="b">
        <f t="shared" si="6"/>
        <v>1</v>
      </c>
      <c r="G31" s="44" t="b">
        <f t="shared" si="6"/>
        <v>1</v>
      </c>
      <c r="H31" s="44" t="b">
        <f t="shared" si="6"/>
        <v>1</v>
      </c>
      <c r="I31" s="44" t="b">
        <f t="shared" si="6"/>
        <v>1</v>
      </c>
      <c r="J31" s="44" t="b">
        <f t="shared" si="6"/>
        <v>1</v>
      </c>
      <c r="K31" s="44" t="b">
        <f t="shared" si="6"/>
        <v>1</v>
      </c>
      <c r="L31" s="44" t="b">
        <f t="shared" si="6"/>
        <v>1</v>
      </c>
      <c r="M31" s="44" t="b">
        <f t="shared" si="6"/>
        <v>1</v>
      </c>
      <c r="N31" s="44" t="b">
        <f t="shared" si="6"/>
        <v>1</v>
      </c>
      <c r="O31" s="44" t="b">
        <f t="shared" si="6"/>
        <v>1</v>
      </c>
      <c r="P31" s="44" t="b">
        <f t="shared" si="6"/>
        <v>1</v>
      </c>
      <c r="Q31" s="44" t="b">
        <f t="shared" si="6"/>
        <v>1</v>
      </c>
      <c r="R31" s="44" t="b">
        <f t="shared" si="6"/>
        <v>1</v>
      </c>
      <c r="S31" s="44" t="b">
        <f t="shared" si="6"/>
        <v>1</v>
      </c>
      <c r="T31" s="44" t="b">
        <f t="shared" si="6"/>
        <v>1</v>
      </c>
      <c r="U31" s="44" t="b">
        <f t="shared" si="6"/>
        <v>0</v>
      </c>
      <c r="V31" s="44" t="b">
        <f t="shared" si="6"/>
        <v>0</v>
      </c>
      <c r="W31" s="44" t="b">
        <f t="shared" si="6"/>
        <v>0</v>
      </c>
      <c r="X31" s="44" t="b">
        <f t="shared" si="6"/>
        <v>0</v>
      </c>
      <c r="Y31" s="44" t="b">
        <f t="shared" si="6"/>
        <v>0</v>
      </c>
      <c r="Z31" s="44" t="b">
        <f t="shared" si="6"/>
        <v>0</v>
      </c>
      <c r="AA31" s="44" t="b">
        <f t="shared" si="6"/>
        <v>0</v>
      </c>
      <c r="AB31" s="44" t="b">
        <f t="shared" si="6"/>
        <v>0</v>
      </c>
      <c r="AC31" s="44" t="b">
        <f t="shared" si="6"/>
        <v>0</v>
      </c>
      <c r="AD31" s="44" t="b">
        <f t="shared" si="6"/>
        <v>0</v>
      </c>
      <c r="AE31" s="44" t="b">
        <f t="shared" si="6"/>
        <v>0</v>
      </c>
      <c r="AF31" s="44" t="b">
        <f t="shared" si="6"/>
        <v>0</v>
      </c>
      <c r="AG31" s="44" t="b">
        <f t="shared" si="6"/>
        <v>0</v>
      </c>
      <c r="AH31" s="44" t="b">
        <f t="shared" si="6"/>
        <v>0</v>
      </c>
      <c r="AI31" s="44" t="b">
        <f t="shared" si="6"/>
        <v>0</v>
      </c>
      <c r="AJ31" s="44" t="b">
        <f t="shared" si="6"/>
        <v>0</v>
      </c>
      <c r="AK31" s="44" t="b">
        <f t="shared" si="6"/>
        <v>0</v>
      </c>
      <c r="AL31" s="44" t="b">
        <f t="shared" si="6"/>
        <v>0</v>
      </c>
      <c r="AM31" s="44" t="b">
        <f t="shared" si="6"/>
        <v>0</v>
      </c>
      <c r="AN31" s="44" t="b">
        <f t="shared" si="6"/>
        <v>0</v>
      </c>
      <c r="AO31" s="44" t="b">
        <f t="shared" si="6"/>
        <v>0</v>
      </c>
      <c r="AP31" s="44" t="b">
        <f t="shared" si="6"/>
        <v>0</v>
      </c>
      <c r="AQ31" s="44" t="b">
        <f t="shared" si="6"/>
        <v>0</v>
      </c>
      <c r="AR31" s="44" t="b">
        <f t="shared" si="6"/>
        <v>0</v>
      </c>
      <c r="AS31" s="44" t="b">
        <f t="shared" si="6"/>
        <v>0</v>
      </c>
      <c r="AT31" s="44" t="b">
        <f t="shared" si="6"/>
        <v>0</v>
      </c>
      <c r="AU31" s="44" t="b">
        <f t="shared" si="6"/>
        <v>0</v>
      </c>
      <c r="AV31" s="44" t="b">
        <f t="shared" si="6"/>
        <v>0</v>
      </c>
      <c r="AW31" s="44" t="b">
        <f t="shared" si="6"/>
        <v>0</v>
      </c>
      <c r="AX31" s="44" t="b">
        <f t="shared" si="6"/>
        <v>0</v>
      </c>
      <c r="AY31" s="44" t="b">
        <f t="shared" si="6"/>
        <v>0</v>
      </c>
      <c r="AZ31" s="44" t="b">
        <f t="shared" si="6"/>
        <v>0</v>
      </c>
      <c r="BA31" s="44" t="b">
        <f t="shared" si="6"/>
        <v>0</v>
      </c>
    </row>
    <row r="32" spans="2:53" x14ac:dyDescent="0.25">
      <c r="B32" s="45" t="s">
        <v>78</v>
      </c>
      <c r="C32" s="20" t="b">
        <f>IF(AND(C31=TRUE,D31=FALSE),TRUE)</f>
        <v>0</v>
      </c>
      <c r="D32" s="20" t="b">
        <f>IF(AND(D31=TRUE,E31=FALSE),TRUE)</f>
        <v>0</v>
      </c>
      <c r="E32" s="20" t="b">
        <f t="shared" ref="E32:BA32" si="7">IF(AND(E31=TRUE,F31=FALSE),TRUE)</f>
        <v>0</v>
      </c>
      <c r="F32" s="20" t="b">
        <f t="shared" si="7"/>
        <v>0</v>
      </c>
      <c r="G32" s="20" t="b">
        <f t="shared" si="7"/>
        <v>0</v>
      </c>
      <c r="H32" s="20" t="b">
        <f t="shared" si="7"/>
        <v>0</v>
      </c>
      <c r="I32" s="20" t="b">
        <f t="shared" si="7"/>
        <v>0</v>
      </c>
      <c r="J32" s="20" t="b">
        <f t="shared" si="7"/>
        <v>0</v>
      </c>
      <c r="K32" s="20" t="b">
        <f t="shared" si="7"/>
        <v>0</v>
      </c>
      <c r="L32" s="20" t="b">
        <f t="shared" si="7"/>
        <v>0</v>
      </c>
      <c r="M32" s="20" t="b">
        <f t="shared" si="7"/>
        <v>0</v>
      </c>
      <c r="N32" s="20" t="b">
        <f t="shared" si="7"/>
        <v>0</v>
      </c>
      <c r="O32" s="20" t="b">
        <f t="shared" si="7"/>
        <v>0</v>
      </c>
      <c r="P32" s="20" t="b">
        <f t="shared" si="7"/>
        <v>0</v>
      </c>
      <c r="Q32" s="20" t="b">
        <f t="shared" si="7"/>
        <v>0</v>
      </c>
      <c r="R32" s="20" t="b">
        <f t="shared" si="7"/>
        <v>0</v>
      </c>
      <c r="S32" s="20" t="b">
        <f t="shared" si="7"/>
        <v>0</v>
      </c>
      <c r="T32" s="20" t="b">
        <f t="shared" si="7"/>
        <v>1</v>
      </c>
      <c r="U32" s="20" t="b">
        <f t="shared" si="7"/>
        <v>0</v>
      </c>
      <c r="V32" s="20" t="b">
        <f t="shared" si="7"/>
        <v>0</v>
      </c>
      <c r="W32" s="20" t="b">
        <f t="shared" si="7"/>
        <v>0</v>
      </c>
      <c r="X32" s="20" t="b">
        <f t="shared" si="7"/>
        <v>0</v>
      </c>
      <c r="Y32" s="20" t="b">
        <f t="shared" si="7"/>
        <v>0</v>
      </c>
      <c r="Z32" s="20" t="b">
        <f t="shared" si="7"/>
        <v>0</v>
      </c>
      <c r="AA32" s="20" t="b">
        <f t="shared" si="7"/>
        <v>0</v>
      </c>
      <c r="AB32" s="20" t="b">
        <f t="shared" si="7"/>
        <v>0</v>
      </c>
      <c r="AC32" s="20" t="b">
        <f t="shared" si="7"/>
        <v>0</v>
      </c>
      <c r="AD32" s="20" t="b">
        <f t="shared" si="7"/>
        <v>0</v>
      </c>
      <c r="AE32" s="20" t="b">
        <f t="shared" si="7"/>
        <v>0</v>
      </c>
      <c r="AF32" s="20" t="b">
        <f t="shared" si="7"/>
        <v>0</v>
      </c>
      <c r="AG32" s="20" t="b">
        <f t="shared" si="7"/>
        <v>0</v>
      </c>
      <c r="AH32" s="20" t="b">
        <f t="shared" si="7"/>
        <v>0</v>
      </c>
      <c r="AI32" s="20" t="b">
        <f t="shared" si="7"/>
        <v>0</v>
      </c>
      <c r="AJ32" s="20" t="b">
        <f t="shared" si="7"/>
        <v>0</v>
      </c>
      <c r="AK32" s="20" t="b">
        <f t="shared" si="7"/>
        <v>0</v>
      </c>
      <c r="AL32" s="20" t="b">
        <f t="shared" si="7"/>
        <v>0</v>
      </c>
      <c r="AM32" s="20" t="b">
        <f t="shared" si="7"/>
        <v>0</v>
      </c>
      <c r="AN32" s="20" t="b">
        <f t="shared" si="7"/>
        <v>0</v>
      </c>
      <c r="AO32" s="20" t="b">
        <f t="shared" si="7"/>
        <v>0</v>
      </c>
      <c r="AP32" s="20" t="b">
        <f t="shared" si="7"/>
        <v>0</v>
      </c>
      <c r="AQ32" s="20" t="b">
        <f t="shared" si="7"/>
        <v>0</v>
      </c>
      <c r="AR32" s="20" t="b">
        <f t="shared" si="7"/>
        <v>0</v>
      </c>
      <c r="AS32" s="20" t="b">
        <f t="shared" si="7"/>
        <v>0</v>
      </c>
      <c r="AT32" s="20" t="b">
        <f t="shared" si="7"/>
        <v>0</v>
      </c>
      <c r="AU32" s="20" t="b">
        <f t="shared" si="7"/>
        <v>0</v>
      </c>
      <c r="AV32" s="20" t="b">
        <f t="shared" si="7"/>
        <v>0</v>
      </c>
      <c r="AW32" s="20" t="b">
        <f t="shared" si="7"/>
        <v>0</v>
      </c>
      <c r="AX32" s="20" t="b">
        <f t="shared" si="7"/>
        <v>0</v>
      </c>
      <c r="AY32" s="20" t="b">
        <f t="shared" si="7"/>
        <v>0</v>
      </c>
      <c r="AZ32" s="20" t="b">
        <f t="shared" si="7"/>
        <v>0</v>
      </c>
      <c r="BA32" s="20" t="b">
        <f t="shared" si="7"/>
        <v>0</v>
      </c>
    </row>
    <row r="33" spans="1:53" s="39" customFormat="1" x14ac:dyDescent="0.25">
      <c r="A33"/>
      <c r="B33" s="42" t="s">
        <v>65</v>
      </c>
      <c r="C33" s="35"/>
      <c r="D33" s="36">
        <f>MATCH(TRUE,D32:BA32,0)</f>
        <v>17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53" ht="15.75" thickBot="1" x14ac:dyDescent="0.3"/>
    <row r="35" spans="1:53" x14ac:dyDescent="0.25">
      <c r="B35" s="26" t="s">
        <v>67</v>
      </c>
      <c r="C35" s="27"/>
      <c r="D35" s="28"/>
    </row>
    <row r="36" spans="1:53" x14ac:dyDescent="0.25">
      <c r="B36" s="29" t="s">
        <v>70</v>
      </c>
      <c r="C36" s="23"/>
      <c r="D36" s="30">
        <f>HLOOKUP(D33,D24:BA27,4)</f>
        <v>-772.70591199999399</v>
      </c>
    </row>
    <row r="37" spans="1:53" x14ac:dyDescent="0.25">
      <c r="B37" s="31" t="s">
        <v>71</v>
      </c>
      <c r="C37" s="32"/>
      <c r="D37" s="33">
        <f>HLOOKUP(D33+1,D24:BA27,4)</f>
        <v>171.1252640000057</v>
      </c>
    </row>
    <row r="38" spans="1:53" x14ac:dyDescent="0.25">
      <c r="B38" s="29" t="s">
        <v>72</v>
      </c>
      <c r="C38" s="23"/>
      <c r="D38" s="30">
        <f>D33</f>
        <v>17</v>
      </c>
    </row>
    <row r="39" spans="1:53" ht="15.75" thickBot="1" x14ac:dyDescent="0.3">
      <c r="B39" s="31" t="s">
        <v>73</v>
      </c>
      <c r="C39" s="32"/>
      <c r="D39" s="33">
        <f>D38+1</f>
        <v>18</v>
      </c>
    </row>
    <row r="40" spans="1:53" ht="15.75" thickBot="1" x14ac:dyDescent="0.3">
      <c r="B40" s="37" t="s">
        <v>74</v>
      </c>
      <c r="C40" s="38"/>
      <c r="D40" s="47">
        <f>IF(D38&lt;50,(D37*D38-D36*D39)/(D37-D36),"1e+99")</f>
        <v>17.818690812137355</v>
      </c>
    </row>
    <row r="42" spans="1:53" x14ac:dyDescent="0.25">
      <c r="B42" s="5" t="s">
        <v>75</v>
      </c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x14ac:dyDescent="0.25">
      <c r="B43" s="16" t="str">
        <f>B12</f>
        <v>Year</v>
      </c>
      <c r="C43" s="21"/>
      <c r="D43" s="46">
        <f>D12</f>
        <v>1</v>
      </c>
      <c r="E43" s="46">
        <f>E12</f>
        <v>2</v>
      </c>
      <c r="F43" s="46">
        <f>F12</f>
        <v>3</v>
      </c>
      <c r="G43" s="46">
        <f>G12</f>
        <v>4</v>
      </c>
      <c r="H43" s="46">
        <f>H12</f>
        <v>5</v>
      </c>
      <c r="I43" s="46">
        <f>I12</f>
        <v>6</v>
      </c>
      <c r="J43" s="46">
        <f>J12</f>
        <v>7</v>
      </c>
      <c r="K43" s="46">
        <f>K12</f>
        <v>8</v>
      </c>
      <c r="L43" s="46">
        <f>L12</f>
        <v>9</v>
      </c>
      <c r="M43" s="46">
        <f>M12</f>
        <v>10</v>
      </c>
      <c r="N43" s="46">
        <f>N12</f>
        <v>11</v>
      </c>
      <c r="O43" s="46">
        <f>O12</f>
        <v>12</v>
      </c>
      <c r="P43" s="46">
        <f>P12</f>
        <v>13</v>
      </c>
      <c r="Q43" s="46">
        <f>Q12</f>
        <v>14</v>
      </c>
      <c r="R43" s="46">
        <f>R12</f>
        <v>15</v>
      </c>
      <c r="S43" s="46">
        <f>S12</f>
        <v>16</v>
      </c>
      <c r="T43" s="46">
        <f>T12</f>
        <v>17</v>
      </c>
      <c r="U43" s="46">
        <f>U12</f>
        <v>18</v>
      </c>
      <c r="V43" s="46">
        <f>V12</f>
        <v>19</v>
      </c>
      <c r="W43" s="46">
        <f>W12</f>
        <v>20</v>
      </c>
      <c r="X43" s="46">
        <f>X12</f>
        <v>21</v>
      </c>
      <c r="Y43" s="46">
        <f>Y12</f>
        <v>22</v>
      </c>
      <c r="Z43" s="46">
        <f>Z12</f>
        <v>23</v>
      </c>
      <c r="AA43" s="46">
        <f>AA12</f>
        <v>24</v>
      </c>
      <c r="AB43" s="46">
        <f>AB12</f>
        <v>25</v>
      </c>
      <c r="AC43" s="46">
        <f>AC12</f>
        <v>26</v>
      </c>
      <c r="AD43" s="46">
        <f>AD12</f>
        <v>27</v>
      </c>
      <c r="AE43" s="46">
        <f>AE12</f>
        <v>28</v>
      </c>
      <c r="AF43" s="46">
        <f>AF12</f>
        <v>29</v>
      </c>
      <c r="AG43" s="46">
        <f>AG12</f>
        <v>30</v>
      </c>
      <c r="AH43" s="46">
        <f>AH12</f>
        <v>31</v>
      </c>
      <c r="AI43" s="46">
        <f>AI12</f>
        <v>32</v>
      </c>
      <c r="AJ43" s="46">
        <f>AJ12</f>
        <v>33</v>
      </c>
      <c r="AK43" s="46">
        <f>AK12</f>
        <v>34</v>
      </c>
      <c r="AL43" s="46">
        <f>AL12</f>
        <v>35</v>
      </c>
      <c r="AM43" s="46">
        <f>AM12</f>
        <v>36</v>
      </c>
      <c r="AN43" s="46">
        <f>AN12</f>
        <v>37</v>
      </c>
      <c r="AO43" s="46">
        <f>AO12</f>
        <v>38</v>
      </c>
      <c r="AP43" s="46">
        <f>AP12</f>
        <v>39</v>
      </c>
      <c r="AQ43" s="46">
        <f>AQ12</f>
        <v>40</v>
      </c>
      <c r="AR43" s="46">
        <f>AR12</f>
        <v>41</v>
      </c>
      <c r="AS43" s="46">
        <f>AS12</f>
        <v>42</v>
      </c>
      <c r="AT43" s="46">
        <f>AT12</f>
        <v>43</v>
      </c>
      <c r="AU43" s="46">
        <f>AU12</f>
        <v>44</v>
      </c>
      <c r="AV43" s="46">
        <f>AV12</f>
        <v>45</v>
      </c>
      <c r="AW43" s="46">
        <f>AW12</f>
        <v>46</v>
      </c>
      <c r="AX43" s="46">
        <f>AX12</f>
        <v>47</v>
      </c>
      <c r="AY43" s="46">
        <f>AY12</f>
        <v>48</v>
      </c>
      <c r="AZ43" s="46">
        <f>AZ12</f>
        <v>49</v>
      </c>
      <c r="BA43" s="46">
        <f>BA12</f>
        <v>50</v>
      </c>
    </row>
    <row r="44" spans="1:53" x14ac:dyDescent="0.25">
      <c r="B44" s="3" t="s">
        <v>76</v>
      </c>
      <c r="C44" s="11"/>
      <c r="D44" s="11">
        <f>'Cash Flow - Paste Here'!C68</f>
        <v>5924.82</v>
      </c>
      <c r="E44" s="11">
        <f>'Cash Flow - Paste Here'!D68</f>
        <v>-520.41999999999996</v>
      </c>
      <c r="F44" s="11">
        <f>'Cash Flow - Paste Here'!E68</f>
        <v>-513.01</v>
      </c>
      <c r="G44" s="11">
        <f>'Cash Flow - Paste Here'!F68</f>
        <v>-505.76</v>
      </c>
      <c r="H44" s="11">
        <f>'Cash Flow - Paste Here'!G68</f>
        <v>-498.7</v>
      </c>
      <c r="I44" s="11">
        <f>'Cash Flow - Paste Here'!H68</f>
        <v>-491.85</v>
      </c>
      <c r="J44" s="11">
        <f>'Cash Flow - Paste Here'!I68</f>
        <v>-485.24</v>
      </c>
      <c r="K44" s="11">
        <f>'Cash Flow - Paste Here'!J68</f>
        <v>-478.92</v>
      </c>
      <c r="L44" s="11">
        <f>'Cash Flow - Paste Here'!K68</f>
        <v>-472.92</v>
      </c>
      <c r="M44" s="11">
        <f>'Cash Flow - Paste Here'!L68</f>
        <v>-467.27</v>
      </c>
      <c r="N44" s="11">
        <f>'Cash Flow - Paste Here'!M68</f>
        <v>-542.96</v>
      </c>
      <c r="O44" s="11">
        <f>'Cash Flow - Paste Here'!N68</f>
        <v>-537.75</v>
      </c>
      <c r="P44" s="11">
        <f>'Cash Flow - Paste Here'!O68</f>
        <v>-533.04999999999995</v>
      </c>
      <c r="Q44" s="11">
        <f>'Cash Flow - Paste Here'!P68</f>
        <v>-528.89</v>
      </c>
      <c r="R44" s="11">
        <f>'Cash Flow - Paste Here'!Q68</f>
        <v>-525.35</v>
      </c>
      <c r="S44" s="11">
        <f>'Cash Flow - Paste Here'!R68</f>
        <v>-522.48</v>
      </c>
      <c r="T44" s="11">
        <f>'Cash Flow - Paste Here'!S68</f>
        <v>-520.36</v>
      </c>
      <c r="U44" s="11">
        <f>'Cash Flow - Paste Here'!T68</f>
        <v>-519.04999999999995</v>
      </c>
      <c r="V44" s="11">
        <f>'Cash Flow - Paste Here'!U68</f>
        <v>-518.64</v>
      </c>
      <c r="W44" s="11">
        <f>'Cash Flow - Paste Here'!V68</f>
        <v>-519.22</v>
      </c>
      <c r="X44" s="11">
        <f>'Cash Flow - Paste Here'!W68</f>
        <v>-520.88</v>
      </c>
      <c r="Y44" s="11">
        <f>'Cash Flow - Paste Here'!X68</f>
        <v>-523.71</v>
      </c>
      <c r="Z44" s="11">
        <f>'Cash Flow - Paste Here'!Y68</f>
        <v>-527.83000000000004</v>
      </c>
      <c r="AA44" s="11">
        <f>'Cash Flow - Paste Here'!Z68</f>
        <v>-533.36</v>
      </c>
      <c r="AB44" s="11">
        <f>'Cash Flow - Paste Here'!AA68</f>
        <v>-540.41</v>
      </c>
      <c r="AC44" s="11">
        <f>'Cash Flow - Paste Here'!AB68</f>
        <v>-549.14</v>
      </c>
      <c r="AD44" s="11">
        <f>'Cash Flow - Paste Here'!AC68</f>
        <v>-559.66999999999996</v>
      </c>
      <c r="AE44" s="11">
        <f>'Cash Flow - Paste Here'!AD68</f>
        <v>-572.17999999999995</v>
      </c>
      <c r="AF44" s="11">
        <f>'Cash Flow - Paste Here'!AE68</f>
        <v>-586.83000000000004</v>
      </c>
      <c r="AG44" s="11">
        <f>'Cash Flow - Paste Here'!AF68</f>
        <v>-603.79999999999995</v>
      </c>
      <c r="AH44" s="11">
        <f>'Cash Flow - Paste Here'!AG68</f>
        <v>0</v>
      </c>
      <c r="AI44" s="11">
        <f>'Cash Flow - Paste Here'!AH68</f>
        <v>0</v>
      </c>
      <c r="AJ44" s="11">
        <f>'Cash Flow - Paste Here'!AI68</f>
        <v>0</v>
      </c>
      <c r="AK44" s="11">
        <f>'Cash Flow - Paste Here'!AJ68</f>
        <v>0</v>
      </c>
      <c r="AL44" s="11">
        <f>'Cash Flow - Paste Here'!AK68</f>
        <v>0</v>
      </c>
      <c r="AM44" s="11">
        <f>'Cash Flow - Paste Here'!AL68</f>
        <v>0</v>
      </c>
      <c r="AN44" s="11">
        <f>'Cash Flow - Paste Here'!AM68</f>
        <v>0</v>
      </c>
      <c r="AO44" s="11">
        <f>'Cash Flow - Paste Here'!AN68</f>
        <v>0</v>
      </c>
      <c r="AP44" s="11">
        <f>'Cash Flow - Paste Here'!AO68</f>
        <v>0</v>
      </c>
      <c r="AQ44" s="11">
        <f>'Cash Flow - Paste Here'!AP68</f>
        <v>0</v>
      </c>
      <c r="AR44" s="11">
        <f>'Cash Flow - Paste Here'!AQ68</f>
        <v>0</v>
      </c>
      <c r="AS44" s="11">
        <f>'Cash Flow - Paste Here'!AR68</f>
        <v>0</v>
      </c>
      <c r="AT44" s="11">
        <f>'Cash Flow - Paste Here'!AS68</f>
        <v>0</v>
      </c>
      <c r="AU44" s="11">
        <f>'Cash Flow - Paste Here'!AT68</f>
        <v>0</v>
      </c>
      <c r="AV44" s="11">
        <f>'Cash Flow - Paste Here'!AU68</f>
        <v>0</v>
      </c>
      <c r="AW44" s="11">
        <f>'Cash Flow - Paste Here'!AV68</f>
        <v>0</v>
      </c>
      <c r="AX44" s="11">
        <f>'Cash Flow - Paste Here'!AW68</f>
        <v>0</v>
      </c>
      <c r="AY44" s="11">
        <f>'Cash Flow - Paste Here'!AX68</f>
        <v>0</v>
      </c>
      <c r="AZ44" s="11">
        <f>'Cash Flow - Paste Here'!AY68</f>
        <v>0</v>
      </c>
      <c r="BA44" s="11">
        <f>'Cash Flow - Paste Here'!AZ68</f>
        <v>0</v>
      </c>
    </row>
    <row r="45" spans="1:53" x14ac:dyDescent="0.25">
      <c r="B45" s="4" t="s">
        <v>77</v>
      </c>
      <c r="C45" s="21"/>
      <c r="D45" s="22">
        <f>'Cash Flow - Paste Here'!C28</f>
        <v>1831.71</v>
      </c>
      <c r="E45" s="22">
        <f>'Cash Flow - Paste Here'!D28</f>
        <v>1831.71</v>
      </c>
      <c r="F45" s="22">
        <f>'Cash Flow - Paste Here'!E28</f>
        <v>1831.71</v>
      </c>
      <c r="G45" s="22">
        <f>'Cash Flow - Paste Here'!F28</f>
        <v>1831.71</v>
      </c>
      <c r="H45" s="22">
        <f>'Cash Flow - Paste Here'!G28</f>
        <v>1831.71</v>
      </c>
      <c r="I45" s="22">
        <f>'Cash Flow - Paste Here'!H28</f>
        <v>1831.71</v>
      </c>
      <c r="J45" s="22">
        <f>'Cash Flow - Paste Here'!I28</f>
        <v>1831.71</v>
      </c>
      <c r="K45" s="22">
        <f>'Cash Flow - Paste Here'!J28</f>
        <v>1831.71</v>
      </c>
      <c r="L45" s="22">
        <f>'Cash Flow - Paste Here'!K28</f>
        <v>1831.71</v>
      </c>
      <c r="M45" s="22">
        <f>'Cash Flow - Paste Here'!L28</f>
        <v>1831.71</v>
      </c>
      <c r="N45" s="22">
        <f>'Cash Flow - Paste Here'!M28</f>
        <v>1831.71</v>
      </c>
      <c r="O45" s="22">
        <f>'Cash Flow - Paste Here'!N28</f>
        <v>1831.71</v>
      </c>
      <c r="P45" s="22">
        <f>'Cash Flow - Paste Here'!O28</f>
        <v>1831.71</v>
      </c>
      <c r="Q45" s="22">
        <f>'Cash Flow - Paste Here'!P28</f>
        <v>1831.71</v>
      </c>
      <c r="R45" s="22">
        <f>'Cash Flow - Paste Here'!Q28</f>
        <v>1831.71</v>
      </c>
      <c r="S45" s="22">
        <f>'Cash Flow - Paste Here'!R28</f>
        <v>1831.71</v>
      </c>
      <c r="T45" s="22">
        <f>'Cash Flow - Paste Here'!S28</f>
        <v>1831.71</v>
      </c>
      <c r="U45" s="22">
        <f>'Cash Flow - Paste Here'!T28</f>
        <v>1831.71</v>
      </c>
      <c r="V45" s="22">
        <f>'Cash Flow - Paste Here'!U28</f>
        <v>1831.71</v>
      </c>
      <c r="W45" s="22">
        <f>'Cash Flow - Paste Here'!V28</f>
        <v>1831.71</v>
      </c>
      <c r="X45" s="22">
        <f>'Cash Flow - Paste Here'!W28</f>
        <v>1831.71</v>
      </c>
      <c r="Y45" s="22">
        <f>'Cash Flow - Paste Here'!X28</f>
        <v>1831.71</v>
      </c>
      <c r="Z45" s="22">
        <f>'Cash Flow - Paste Here'!Y28</f>
        <v>1831.71</v>
      </c>
      <c r="AA45" s="22">
        <f>'Cash Flow - Paste Here'!Z28</f>
        <v>1831.71</v>
      </c>
      <c r="AB45" s="22">
        <f>'Cash Flow - Paste Here'!AA28</f>
        <v>1831.71</v>
      </c>
      <c r="AC45" s="22">
        <f>'Cash Flow - Paste Here'!AB28</f>
        <v>1831.71</v>
      </c>
      <c r="AD45" s="22">
        <f>'Cash Flow - Paste Here'!AC28</f>
        <v>1831.71</v>
      </c>
      <c r="AE45" s="22">
        <f>'Cash Flow - Paste Here'!AD28</f>
        <v>1831.71</v>
      </c>
      <c r="AF45" s="22">
        <f>'Cash Flow - Paste Here'!AE28</f>
        <v>1831.71</v>
      </c>
      <c r="AG45" s="22">
        <f>'Cash Flow - Paste Here'!AF28</f>
        <v>1831.71</v>
      </c>
      <c r="AH45" s="22">
        <f>'Cash Flow - Paste Here'!AG28</f>
        <v>0</v>
      </c>
      <c r="AI45" s="22">
        <f>'Cash Flow - Paste Here'!AH28</f>
        <v>0</v>
      </c>
      <c r="AJ45" s="22">
        <f>'Cash Flow - Paste Here'!AI28</f>
        <v>0</v>
      </c>
      <c r="AK45" s="22">
        <f>'Cash Flow - Paste Here'!AJ28</f>
        <v>0</v>
      </c>
      <c r="AL45" s="22">
        <f>'Cash Flow - Paste Here'!AK28</f>
        <v>0</v>
      </c>
      <c r="AM45" s="22">
        <f>'Cash Flow - Paste Here'!AL28</f>
        <v>0</v>
      </c>
      <c r="AN45" s="22">
        <f>'Cash Flow - Paste Here'!AM28</f>
        <v>0</v>
      </c>
      <c r="AO45" s="22">
        <f>'Cash Flow - Paste Here'!AN28</f>
        <v>0</v>
      </c>
      <c r="AP45" s="22">
        <f>'Cash Flow - Paste Here'!AO28</f>
        <v>0</v>
      </c>
      <c r="AQ45" s="22">
        <f>'Cash Flow - Paste Here'!AP28</f>
        <v>0</v>
      </c>
      <c r="AR45" s="22">
        <f>'Cash Flow - Paste Here'!AQ28</f>
        <v>0</v>
      </c>
      <c r="AS45" s="22">
        <f>'Cash Flow - Paste Here'!AR28</f>
        <v>0</v>
      </c>
      <c r="AT45" s="22">
        <f>'Cash Flow - Paste Here'!AS28</f>
        <v>0</v>
      </c>
      <c r="AU45" s="22">
        <f>'Cash Flow - Paste Here'!AT28</f>
        <v>0</v>
      </c>
      <c r="AV45" s="22">
        <f>'Cash Flow - Paste Here'!AU28</f>
        <v>0</v>
      </c>
      <c r="AW45" s="22">
        <f>'Cash Flow - Paste Here'!AV28</f>
        <v>0</v>
      </c>
      <c r="AX45" s="22">
        <f>'Cash Flow - Paste Here'!AW28</f>
        <v>0</v>
      </c>
      <c r="AY45" s="22">
        <f>'Cash Flow - Paste Here'!AX28</f>
        <v>0</v>
      </c>
      <c r="AZ45" s="22">
        <f>'Cash Flow - Paste Here'!AY28</f>
        <v>0</v>
      </c>
      <c r="BA45" s="22">
        <f>'Cash Flow - Paste Here'!AZ28</f>
        <v>0</v>
      </c>
    </row>
    <row r="46" spans="1:53" x14ac:dyDescent="0.25">
      <c r="B46" s="34" t="s">
        <v>80</v>
      </c>
      <c r="C46" s="35"/>
      <c r="D46" s="36">
        <f>D44+D45-D20</f>
        <v>7220.459304</v>
      </c>
      <c r="E46" s="36">
        <f t="shared" ref="E46:BA46" si="8">E44+E45-E20</f>
        <v>780.40327999999988</v>
      </c>
      <c r="F46" s="36">
        <f t="shared" si="8"/>
        <v>793.38712799999996</v>
      </c>
      <c r="G46" s="36">
        <f t="shared" si="8"/>
        <v>806.62728000000004</v>
      </c>
      <c r="H46" s="36">
        <f t="shared" si="8"/>
        <v>820.13007999999991</v>
      </c>
      <c r="I46" s="36">
        <f t="shared" si="8"/>
        <v>833.90196000000014</v>
      </c>
      <c r="J46" s="36">
        <f t="shared" si="8"/>
        <v>847.955872</v>
      </c>
      <c r="K46" s="36">
        <f t="shared" si="8"/>
        <v>862.27815999999996</v>
      </c>
      <c r="L46" s="36">
        <f t="shared" si="8"/>
        <v>876.87847199999987</v>
      </c>
      <c r="M46" s="36">
        <f t="shared" si="8"/>
        <v>891.77306399999998</v>
      </c>
      <c r="N46" s="36">
        <f t="shared" si="8"/>
        <v>826.02479999999991</v>
      </c>
      <c r="O46" s="36">
        <f t="shared" si="8"/>
        <v>841.91993600000001</v>
      </c>
      <c r="P46" s="36">
        <f t="shared" si="8"/>
        <v>858.10794400000009</v>
      </c>
      <c r="Q46" s="36">
        <f t="shared" si="8"/>
        <v>874.61499200000014</v>
      </c>
      <c r="R46" s="36">
        <f t="shared" si="8"/>
        <v>891.43046400000014</v>
      </c>
      <c r="S46" s="36">
        <f t="shared" si="8"/>
        <v>908.57043999999996</v>
      </c>
      <c r="T46" s="36">
        <f t="shared" si="8"/>
        <v>926.03091199999994</v>
      </c>
      <c r="U46" s="36">
        <f t="shared" si="8"/>
        <v>943.83117600000014</v>
      </c>
      <c r="V46" s="36">
        <f t="shared" si="8"/>
        <v>961.9671360000001</v>
      </c>
      <c r="W46" s="36">
        <f t="shared" si="8"/>
        <v>980.44460800000002</v>
      </c>
      <c r="X46" s="36">
        <f t="shared" si="8"/>
        <v>999.26940799999988</v>
      </c>
      <c r="Y46" s="36">
        <f t="shared" si="8"/>
        <v>1018.463872</v>
      </c>
      <c r="Z46" s="36">
        <f t="shared" si="8"/>
        <v>1038.0170320000002</v>
      </c>
      <c r="AA46" s="36">
        <f t="shared" si="8"/>
        <v>1057.9377439999998</v>
      </c>
      <c r="AB46" s="36">
        <f t="shared" si="8"/>
        <v>1078.2481680000001</v>
      </c>
      <c r="AC46" s="36">
        <f t="shared" si="8"/>
        <v>1098.9270720000002</v>
      </c>
      <c r="AD46" s="36">
        <f t="shared" si="8"/>
        <v>1120.0163519999999</v>
      </c>
      <c r="AE46" s="36">
        <f t="shared" si="8"/>
        <v>1141.4912960000001</v>
      </c>
      <c r="AF46" s="36">
        <f t="shared" si="8"/>
        <v>1163.3802320000002</v>
      </c>
      <c r="AG46" s="36">
        <f t="shared" si="8"/>
        <v>1185.6881840000001</v>
      </c>
      <c r="AH46" s="36">
        <f t="shared" si="8"/>
        <v>0</v>
      </c>
      <c r="AI46" s="36">
        <f t="shared" si="8"/>
        <v>0</v>
      </c>
      <c r="AJ46" s="36">
        <f t="shared" si="8"/>
        <v>0</v>
      </c>
      <c r="AK46" s="36">
        <f t="shared" si="8"/>
        <v>0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0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0</v>
      </c>
      <c r="AU46" s="36">
        <f t="shared" si="8"/>
        <v>0</v>
      </c>
      <c r="AV46" s="36">
        <f t="shared" si="8"/>
        <v>0</v>
      </c>
      <c r="AW46" s="36">
        <f t="shared" si="8"/>
        <v>0</v>
      </c>
      <c r="AX46" s="36">
        <f t="shared" si="8"/>
        <v>0</v>
      </c>
      <c r="AY46" s="36">
        <f t="shared" si="8"/>
        <v>0</v>
      </c>
      <c r="AZ46" s="36">
        <f t="shared" si="8"/>
        <v>0</v>
      </c>
      <c r="BA46" s="36">
        <f t="shared" si="8"/>
        <v>0</v>
      </c>
    </row>
  </sheetData>
  <conditionalFormatting sqref="D28:BA2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workbookViewId="0">
      <selection sqref="A1:AF68"/>
    </sheetView>
  </sheetViews>
  <sheetFormatPr defaultRowHeight="12" x14ac:dyDescent="0.2"/>
  <cols>
    <col min="1" max="1" width="36.7109375" style="2" bestFit="1" customWidth="1"/>
    <col min="2" max="2" width="11" style="1" bestFit="1" customWidth="1"/>
    <col min="3" max="3" width="10" style="1" bestFit="1" customWidth="1"/>
    <col min="4" max="6" width="11.7109375" style="1" bestFit="1" customWidth="1"/>
    <col min="7" max="17" width="10.7109375" style="1" bestFit="1" customWidth="1"/>
    <col min="18" max="32" width="9.7109375" style="1" bestFit="1" customWidth="1"/>
    <col min="33" max="16384" width="9.140625" style="1"/>
  </cols>
  <sheetData>
    <row r="1" spans="1:32" s="2" customFormat="1" x14ac:dyDescent="0.2"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</row>
    <row r="2" spans="1:32" x14ac:dyDescent="0.2">
      <c r="A2" s="2" t="s">
        <v>0</v>
      </c>
      <c r="B2" s="1">
        <v>0</v>
      </c>
      <c r="C2" s="1">
        <v>6355</v>
      </c>
      <c r="D2" s="1">
        <v>6323</v>
      </c>
      <c r="E2" s="1">
        <v>6291</v>
      </c>
      <c r="F2" s="1">
        <v>6260</v>
      </c>
      <c r="G2" s="1">
        <v>6229</v>
      </c>
      <c r="H2" s="1">
        <v>6197</v>
      </c>
      <c r="I2" s="1">
        <v>6166</v>
      </c>
      <c r="J2" s="1">
        <v>6136</v>
      </c>
      <c r="K2" s="1">
        <v>6105</v>
      </c>
      <c r="L2" s="1">
        <v>6074</v>
      </c>
      <c r="M2" s="1">
        <v>6044</v>
      </c>
      <c r="N2" s="1">
        <v>6014</v>
      </c>
      <c r="O2" s="1">
        <v>5984</v>
      </c>
      <c r="P2" s="1">
        <v>5954</v>
      </c>
      <c r="Q2" s="1">
        <v>5924</v>
      </c>
      <c r="R2" s="1">
        <v>5894</v>
      </c>
      <c r="S2" s="1">
        <v>5865</v>
      </c>
      <c r="T2" s="1">
        <v>5836</v>
      </c>
      <c r="U2" s="1">
        <v>5806</v>
      </c>
      <c r="V2" s="1">
        <v>5777</v>
      </c>
      <c r="W2" s="1">
        <v>5749</v>
      </c>
      <c r="X2" s="1">
        <v>5720</v>
      </c>
      <c r="Y2" s="1">
        <v>5691</v>
      </c>
      <c r="Z2" s="1">
        <v>5663</v>
      </c>
      <c r="AA2" s="1">
        <v>5634</v>
      </c>
      <c r="AB2" s="1">
        <v>5606</v>
      </c>
      <c r="AC2" s="1">
        <v>5578</v>
      </c>
      <c r="AD2" s="1">
        <v>5550</v>
      </c>
      <c r="AE2" s="1">
        <v>5523</v>
      </c>
      <c r="AF2" s="1">
        <v>5495</v>
      </c>
    </row>
    <row r="3" spans="1:32" x14ac:dyDescent="0.2">
      <c r="A3" s="2" t="s">
        <v>1</v>
      </c>
      <c r="B3" s="1">
        <v>0</v>
      </c>
      <c r="C3" s="1">
        <v>762.57</v>
      </c>
      <c r="D3" s="1">
        <v>777.73</v>
      </c>
      <c r="E3" s="1">
        <v>793.18</v>
      </c>
      <c r="F3" s="1">
        <v>808.95</v>
      </c>
      <c r="G3" s="1">
        <v>825.02</v>
      </c>
      <c r="H3" s="1">
        <v>841.42</v>
      </c>
      <c r="I3" s="1">
        <v>858.15</v>
      </c>
      <c r="J3" s="1">
        <v>875.2</v>
      </c>
      <c r="K3" s="1">
        <v>892.6</v>
      </c>
      <c r="L3" s="1">
        <v>910.34</v>
      </c>
      <c r="M3" s="1">
        <v>928.43</v>
      </c>
      <c r="N3" s="1">
        <v>946.88</v>
      </c>
      <c r="O3" s="1">
        <v>965.7</v>
      </c>
      <c r="P3" s="1">
        <v>984.89</v>
      </c>
      <c r="Q3" s="1">
        <v>1004.47</v>
      </c>
      <c r="R3" s="1">
        <v>1024.43</v>
      </c>
      <c r="S3" s="1">
        <v>1044.79</v>
      </c>
      <c r="T3" s="1">
        <v>1065.56</v>
      </c>
      <c r="U3" s="1">
        <v>1086.74</v>
      </c>
      <c r="V3" s="1">
        <v>1108.3399999999999</v>
      </c>
      <c r="W3" s="1">
        <v>1130.3599999999999</v>
      </c>
      <c r="X3" s="1">
        <v>1152.83</v>
      </c>
      <c r="Y3" s="1">
        <v>1175.74</v>
      </c>
      <c r="Z3" s="1">
        <v>1199.1099999999999</v>
      </c>
      <c r="AA3" s="1">
        <v>1222.94</v>
      </c>
      <c r="AB3" s="1">
        <v>1247.25</v>
      </c>
      <c r="AC3" s="1">
        <v>1272.04</v>
      </c>
      <c r="AD3" s="1">
        <v>1297.32</v>
      </c>
      <c r="AE3" s="1">
        <v>1323.1</v>
      </c>
      <c r="AF3" s="1">
        <v>1349.4</v>
      </c>
    </row>
    <row r="5" spans="1:32" x14ac:dyDescent="0.2">
      <c r="A5" s="2" t="s">
        <v>2</v>
      </c>
    </row>
    <row r="6" spans="1:32" x14ac:dyDescent="0.2">
      <c r="A6" s="2" t="s">
        <v>3</v>
      </c>
      <c r="B6" s="1">
        <v>6735.08</v>
      </c>
    </row>
    <row r="7" spans="1:32" x14ac:dyDescent="0.2">
      <c r="A7" s="2" t="s">
        <v>4</v>
      </c>
      <c r="B7" s="1">
        <v>54425.95</v>
      </c>
    </row>
    <row r="8" spans="1:32" x14ac:dyDescent="0.2">
      <c r="A8" s="2" t="s">
        <v>5</v>
      </c>
      <c r="B8" s="1">
        <v>12.37</v>
      </c>
    </row>
    <row r="9" spans="1:32" x14ac:dyDescent="0.2">
      <c r="A9" s="2" t="s">
        <v>6</v>
      </c>
      <c r="B9" s="1">
        <v>68369.36</v>
      </c>
    </row>
    <row r="10" spans="1:32" x14ac:dyDescent="0.2">
      <c r="A10" s="2" t="s">
        <v>7</v>
      </c>
      <c r="B10" s="1">
        <v>9.85</v>
      </c>
    </row>
    <row r="12" spans="1:32" x14ac:dyDescent="0.2">
      <c r="A12" s="2" t="s">
        <v>8</v>
      </c>
    </row>
    <row r="13" spans="1:32" x14ac:dyDescent="0.2">
      <c r="A13" s="2" t="s">
        <v>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</row>
    <row r="14" spans="1:32" x14ac:dyDescent="0.2">
      <c r="A14" s="2" t="s">
        <v>10</v>
      </c>
      <c r="B14" s="1">
        <v>0</v>
      </c>
      <c r="C14" s="1">
        <v>80</v>
      </c>
      <c r="D14" s="1">
        <v>82</v>
      </c>
      <c r="E14" s="1">
        <v>84.05</v>
      </c>
      <c r="F14" s="1">
        <v>86.15</v>
      </c>
      <c r="G14" s="1">
        <v>88.31</v>
      </c>
      <c r="H14" s="1">
        <v>90.51</v>
      </c>
      <c r="I14" s="1">
        <v>92.78</v>
      </c>
      <c r="J14" s="1">
        <v>95.09</v>
      </c>
      <c r="K14" s="1">
        <v>97.47</v>
      </c>
      <c r="L14" s="1">
        <v>99.91</v>
      </c>
      <c r="M14" s="1">
        <v>102.41</v>
      </c>
      <c r="N14" s="1">
        <v>104.97</v>
      </c>
      <c r="O14" s="1">
        <v>107.59</v>
      </c>
      <c r="P14" s="1">
        <v>110.28</v>
      </c>
      <c r="Q14" s="1">
        <v>113.04</v>
      </c>
      <c r="R14" s="1">
        <v>115.86</v>
      </c>
      <c r="S14" s="1">
        <v>118.76</v>
      </c>
      <c r="T14" s="1">
        <v>121.73</v>
      </c>
      <c r="U14" s="1">
        <v>124.77</v>
      </c>
      <c r="V14" s="1">
        <v>127.89</v>
      </c>
      <c r="W14" s="1">
        <v>131.09</v>
      </c>
      <c r="X14" s="1">
        <v>134.37</v>
      </c>
      <c r="Y14" s="1">
        <v>137.72999999999999</v>
      </c>
      <c r="Z14" s="1">
        <v>141.16999999999999</v>
      </c>
      <c r="AA14" s="1">
        <v>144.69999999999999</v>
      </c>
      <c r="AB14" s="1">
        <v>148.32</v>
      </c>
      <c r="AC14" s="1">
        <v>152.02000000000001</v>
      </c>
      <c r="AD14" s="1">
        <v>155.82</v>
      </c>
      <c r="AE14" s="1">
        <v>159.72</v>
      </c>
      <c r="AF14" s="1">
        <v>163.71</v>
      </c>
    </row>
    <row r="15" spans="1:32" x14ac:dyDescent="0.2">
      <c r="A15" s="2" t="s">
        <v>11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</row>
    <row r="16" spans="1:32" x14ac:dyDescent="0.2">
      <c r="A16" s="2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</row>
    <row r="17" spans="1:32" x14ac:dyDescent="0.2">
      <c r="A17" s="2" t="s">
        <v>13</v>
      </c>
      <c r="B17" s="1">
        <v>0</v>
      </c>
      <c r="C17" s="1">
        <v>22856</v>
      </c>
      <c r="D17" s="1">
        <v>22856</v>
      </c>
      <c r="E17" s="1">
        <v>22856</v>
      </c>
      <c r="F17" s="1">
        <v>22856</v>
      </c>
      <c r="G17" s="1">
        <v>22856</v>
      </c>
      <c r="H17" s="1">
        <v>22856</v>
      </c>
      <c r="I17" s="1">
        <v>22856</v>
      </c>
      <c r="J17" s="1">
        <v>22856</v>
      </c>
      <c r="K17" s="1">
        <v>22856</v>
      </c>
      <c r="L17" s="1">
        <v>22856</v>
      </c>
      <c r="M17" s="1">
        <v>22856</v>
      </c>
      <c r="N17" s="1">
        <v>22856</v>
      </c>
      <c r="O17" s="1">
        <v>22856</v>
      </c>
      <c r="P17" s="1">
        <v>22856</v>
      </c>
      <c r="Q17" s="1">
        <v>22856</v>
      </c>
      <c r="R17" s="1">
        <v>22856</v>
      </c>
      <c r="S17" s="1">
        <v>22856</v>
      </c>
      <c r="T17" s="1">
        <v>22856</v>
      </c>
      <c r="U17" s="1">
        <v>22856</v>
      </c>
      <c r="V17" s="1">
        <v>22856</v>
      </c>
      <c r="W17" s="1">
        <v>22856</v>
      </c>
      <c r="X17" s="1">
        <v>22856</v>
      </c>
      <c r="Y17" s="1">
        <v>22856</v>
      </c>
      <c r="Z17" s="1">
        <v>22856</v>
      </c>
      <c r="AA17" s="1">
        <v>22856</v>
      </c>
      <c r="AB17" s="1">
        <v>22856</v>
      </c>
      <c r="AC17" s="1">
        <v>22856</v>
      </c>
      <c r="AD17" s="1">
        <v>22856</v>
      </c>
      <c r="AE17" s="1">
        <v>22856</v>
      </c>
      <c r="AF17" s="1">
        <v>22856</v>
      </c>
    </row>
    <row r="18" spans="1:32" x14ac:dyDescent="0.2">
      <c r="A18" s="2" t="s">
        <v>14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</row>
    <row r="19" spans="1:32" x14ac:dyDescent="0.2">
      <c r="A19" s="2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</row>
    <row r="20" spans="1:32" x14ac:dyDescent="0.2">
      <c r="A20" s="2" t="s">
        <v>16</v>
      </c>
      <c r="B20" s="1">
        <v>0</v>
      </c>
      <c r="C20" s="1">
        <v>80</v>
      </c>
      <c r="D20" s="1">
        <v>82</v>
      </c>
      <c r="E20" s="1">
        <v>84.05</v>
      </c>
      <c r="F20" s="1">
        <v>86.15</v>
      </c>
      <c r="G20" s="1">
        <v>88.31</v>
      </c>
      <c r="H20" s="1">
        <v>90.51</v>
      </c>
      <c r="I20" s="1">
        <v>92.78</v>
      </c>
      <c r="J20" s="1">
        <v>95.09</v>
      </c>
      <c r="K20" s="1">
        <v>97.47</v>
      </c>
      <c r="L20" s="1">
        <v>99.91</v>
      </c>
      <c r="M20" s="1">
        <v>102.41</v>
      </c>
      <c r="N20" s="1">
        <v>104.97</v>
      </c>
      <c r="O20" s="1">
        <v>107.59</v>
      </c>
      <c r="P20" s="1">
        <v>110.28</v>
      </c>
      <c r="Q20" s="1">
        <v>113.04</v>
      </c>
      <c r="R20" s="1">
        <v>115.86</v>
      </c>
      <c r="S20" s="1">
        <v>118.76</v>
      </c>
      <c r="T20" s="1">
        <v>121.73</v>
      </c>
      <c r="U20" s="1">
        <v>124.77</v>
      </c>
      <c r="V20" s="1">
        <v>127.89</v>
      </c>
      <c r="W20" s="1">
        <v>131.09</v>
      </c>
      <c r="X20" s="1">
        <v>134.37</v>
      </c>
      <c r="Y20" s="1">
        <v>137.72999999999999</v>
      </c>
      <c r="Z20" s="1">
        <v>141.16999999999999</v>
      </c>
      <c r="AA20" s="1">
        <v>144.69999999999999</v>
      </c>
      <c r="AB20" s="1">
        <v>148.32</v>
      </c>
      <c r="AC20" s="1">
        <v>152.02000000000001</v>
      </c>
      <c r="AD20" s="1">
        <v>155.82</v>
      </c>
      <c r="AE20" s="1">
        <v>159.72</v>
      </c>
      <c r="AF20" s="1">
        <v>163.71</v>
      </c>
    </row>
    <row r="22" spans="1:32" x14ac:dyDescent="0.2">
      <c r="A22" s="2" t="s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4" spans="1:32" x14ac:dyDescent="0.2">
      <c r="A24" s="2" t="s">
        <v>18</v>
      </c>
    </row>
    <row r="25" spans="1:32" x14ac:dyDescent="0.2">
      <c r="A25" s="2" t="s">
        <v>19</v>
      </c>
      <c r="B25" s="1">
        <v>0</v>
      </c>
      <c r="C25" s="1">
        <v>-21633.200000000001</v>
      </c>
      <c r="D25" s="1">
        <v>-21423.98</v>
      </c>
      <c r="E25" s="1">
        <v>-21199.07</v>
      </c>
      <c r="F25" s="1">
        <v>-20957.29</v>
      </c>
      <c r="G25" s="1">
        <v>-20697.38</v>
      </c>
      <c r="H25" s="1">
        <v>-20417.97</v>
      </c>
      <c r="I25" s="1">
        <v>-20117.61</v>
      </c>
      <c r="J25" s="1">
        <v>-19794.72</v>
      </c>
      <c r="K25" s="1">
        <v>-19447.61</v>
      </c>
      <c r="L25" s="1">
        <v>-19074.47</v>
      </c>
      <c r="M25" s="1">
        <v>-18673.349999999999</v>
      </c>
      <c r="N25" s="1">
        <v>-18242.14</v>
      </c>
      <c r="O25" s="1">
        <v>-17778.59</v>
      </c>
      <c r="P25" s="1">
        <v>-17280.28</v>
      </c>
      <c r="Q25" s="1">
        <v>-16744.59</v>
      </c>
      <c r="R25" s="1">
        <v>-16168.72</v>
      </c>
      <c r="S25" s="1">
        <v>-15549.67</v>
      </c>
      <c r="T25" s="1">
        <v>-14884.18</v>
      </c>
      <c r="U25" s="1">
        <v>-14168.78</v>
      </c>
      <c r="V25" s="1">
        <v>-13399.73</v>
      </c>
      <c r="W25" s="1">
        <v>-12573</v>
      </c>
      <c r="X25" s="1">
        <v>-11684.27</v>
      </c>
      <c r="Y25" s="1">
        <v>-10728.88</v>
      </c>
      <c r="Z25" s="1">
        <v>-9701.84</v>
      </c>
      <c r="AA25" s="1">
        <v>-8597.76</v>
      </c>
      <c r="AB25" s="1">
        <v>-7410.89</v>
      </c>
      <c r="AC25" s="1">
        <v>-6134.99</v>
      </c>
      <c r="AD25" s="1">
        <v>-4763.41</v>
      </c>
      <c r="AE25" s="1">
        <v>-3288.95</v>
      </c>
      <c r="AF25" s="1">
        <v>-1703.92</v>
      </c>
    </row>
    <row r="26" spans="1:32" x14ac:dyDescent="0.2">
      <c r="A26" s="2" t="s">
        <v>20</v>
      </c>
      <c r="B26" s="1">
        <v>0</v>
      </c>
      <c r="C26" s="1">
        <v>1622.49</v>
      </c>
      <c r="D26" s="1">
        <v>1606.8</v>
      </c>
      <c r="E26" s="1">
        <v>1589.93</v>
      </c>
      <c r="F26" s="1">
        <v>1571.8</v>
      </c>
      <c r="G26" s="1">
        <v>1552.3</v>
      </c>
      <c r="H26" s="1">
        <v>1531.35</v>
      </c>
      <c r="I26" s="1">
        <v>1508.82</v>
      </c>
      <c r="J26" s="1">
        <v>1484.6</v>
      </c>
      <c r="K26" s="1">
        <v>1458.57</v>
      </c>
      <c r="L26" s="1">
        <v>1430.59</v>
      </c>
      <c r="M26" s="1">
        <v>1400.5</v>
      </c>
      <c r="N26" s="1">
        <v>1368.16</v>
      </c>
      <c r="O26" s="1">
        <v>1333.39</v>
      </c>
      <c r="P26" s="1">
        <v>1296.02</v>
      </c>
      <c r="Q26" s="1">
        <v>1255.8399999999999</v>
      </c>
      <c r="R26" s="1">
        <v>1212.6500000000001</v>
      </c>
      <c r="S26" s="1">
        <v>1166.22</v>
      </c>
      <c r="T26" s="1">
        <v>1116.31</v>
      </c>
      <c r="U26" s="1">
        <v>1062.6600000000001</v>
      </c>
      <c r="V26" s="1">
        <v>1004.98</v>
      </c>
      <c r="W26" s="1">
        <v>942.98</v>
      </c>
      <c r="X26" s="1">
        <v>876.32</v>
      </c>
      <c r="Y26" s="1">
        <v>804.67</v>
      </c>
      <c r="Z26" s="1">
        <v>727.64</v>
      </c>
      <c r="AA26" s="1">
        <v>644.83000000000004</v>
      </c>
      <c r="AB26" s="1">
        <v>555.82000000000005</v>
      </c>
      <c r="AC26" s="1">
        <v>460.12</v>
      </c>
      <c r="AD26" s="1">
        <v>357.26</v>
      </c>
      <c r="AE26" s="1">
        <v>246.67</v>
      </c>
      <c r="AF26" s="1">
        <v>127.79</v>
      </c>
    </row>
    <row r="27" spans="1:32" x14ac:dyDescent="0.2">
      <c r="A27" s="2" t="s">
        <v>21</v>
      </c>
      <c r="B27" s="1">
        <v>0</v>
      </c>
      <c r="C27" s="1">
        <v>209.22</v>
      </c>
      <c r="D27" s="1">
        <v>224.91</v>
      </c>
      <c r="E27" s="1">
        <v>241.78</v>
      </c>
      <c r="F27" s="1">
        <v>259.91000000000003</v>
      </c>
      <c r="G27" s="1">
        <v>279.41000000000003</v>
      </c>
      <c r="H27" s="1">
        <v>300.36</v>
      </c>
      <c r="I27" s="1">
        <v>322.89</v>
      </c>
      <c r="J27" s="1">
        <v>347.11</v>
      </c>
      <c r="K27" s="1">
        <v>373.14</v>
      </c>
      <c r="L27" s="1">
        <v>401.12</v>
      </c>
      <c r="M27" s="1">
        <v>431.21</v>
      </c>
      <c r="N27" s="1">
        <v>463.55</v>
      </c>
      <c r="O27" s="1">
        <v>498.32</v>
      </c>
      <c r="P27" s="1">
        <v>535.69000000000005</v>
      </c>
      <c r="Q27" s="1">
        <v>575.87</v>
      </c>
      <c r="R27" s="1">
        <v>619.05999999999995</v>
      </c>
      <c r="S27" s="1">
        <v>665.48</v>
      </c>
      <c r="T27" s="1">
        <v>715.4</v>
      </c>
      <c r="U27" s="1">
        <v>769.05</v>
      </c>
      <c r="V27" s="1">
        <v>826.73</v>
      </c>
      <c r="W27" s="1">
        <v>888.73</v>
      </c>
      <c r="X27" s="1">
        <v>955.39</v>
      </c>
      <c r="Y27" s="1">
        <v>1027.04</v>
      </c>
      <c r="Z27" s="1">
        <v>1104.07</v>
      </c>
      <c r="AA27" s="1">
        <v>1186.8800000000001</v>
      </c>
      <c r="AB27" s="1">
        <v>1275.8900000000001</v>
      </c>
      <c r="AC27" s="1">
        <v>1371.59</v>
      </c>
      <c r="AD27" s="1">
        <v>1474.45</v>
      </c>
      <c r="AE27" s="1">
        <v>1585.04</v>
      </c>
      <c r="AF27" s="1">
        <v>1703.92</v>
      </c>
    </row>
    <row r="28" spans="1:32" x14ac:dyDescent="0.2">
      <c r="A28" s="2" t="s">
        <v>22</v>
      </c>
      <c r="B28" s="1">
        <v>0</v>
      </c>
      <c r="C28" s="1">
        <v>1831.71</v>
      </c>
      <c r="D28" s="1">
        <v>1831.71</v>
      </c>
      <c r="E28" s="1">
        <v>1831.71</v>
      </c>
      <c r="F28" s="1">
        <v>1831.71</v>
      </c>
      <c r="G28" s="1">
        <v>1831.71</v>
      </c>
      <c r="H28" s="1">
        <v>1831.71</v>
      </c>
      <c r="I28" s="1">
        <v>1831.71</v>
      </c>
      <c r="J28" s="1">
        <v>1831.71</v>
      </c>
      <c r="K28" s="1">
        <v>1831.71</v>
      </c>
      <c r="L28" s="1">
        <v>1831.71</v>
      </c>
      <c r="M28" s="1">
        <v>1831.71</v>
      </c>
      <c r="N28" s="1">
        <v>1831.71</v>
      </c>
      <c r="O28" s="1">
        <v>1831.71</v>
      </c>
      <c r="P28" s="1">
        <v>1831.71</v>
      </c>
      <c r="Q28" s="1">
        <v>1831.71</v>
      </c>
      <c r="R28" s="1">
        <v>1831.71</v>
      </c>
      <c r="S28" s="1">
        <v>1831.71</v>
      </c>
      <c r="T28" s="1">
        <v>1831.71</v>
      </c>
      <c r="U28" s="1">
        <v>1831.71</v>
      </c>
      <c r="V28" s="1">
        <v>1831.71</v>
      </c>
      <c r="W28" s="1">
        <v>1831.71</v>
      </c>
      <c r="X28" s="1">
        <v>1831.71</v>
      </c>
      <c r="Y28" s="1">
        <v>1831.71</v>
      </c>
      <c r="Z28" s="1">
        <v>1831.71</v>
      </c>
      <c r="AA28" s="1">
        <v>1831.71</v>
      </c>
      <c r="AB28" s="1">
        <v>1831.71</v>
      </c>
      <c r="AC28" s="1">
        <v>1831.71</v>
      </c>
      <c r="AD28" s="1">
        <v>1831.71</v>
      </c>
      <c r="AE28" s="1">
        <v>1831.71</v>
      </c>
      <c r="AF28" s="1">
        <v>1831.71</v>
      </c>
    </row>
    <row r="30" spans="1:32" x14ac:dyDescent="0.2">
      <c r="A30" s="2" t="s">
        <v>23</v>
      </c>
      <c r="B30" s="1">
        <v>1142.8</v>
      </c>
    </row>
    <row r="31" spans="1:32" x14ac:dyDescent="0.2">
      <c r="A31" s="2" t="s">
        <v>24</v>
      </c>
      <c r="B31" s="1">
        <v>0</v>
      </c>
    </row>
    <row r="32" spans="1:32" x14ac:dyDescent="0.2">
      <c r="A32" s="2" t="s">
        <v>25</v>
      </c>
      <c r="B32" s="1">
        <v>0</v>
      </c>
    </row>
    <row r="33" spans="1:32" x14ac:dyDescent="0.2">
      <c r="A33" s="2" t="s">
        <v>26</v>
      </c>
      <c r="B33" s="1">
        <v>0</v>
      </c>
    </row>
    <row r="34" spans="1:32" x14ac:dyDescent="0.2">
      <c r="A34" s="2" t="s">
        <v>27</v>
      </c>
      <c r="B34" s="1">
        <v>1142.8</v>
      </c>
    </row>
    <row r="36" spans="1:32" x14ac:dyDescent="0.2">
      <c r="A36" s="2" t="s">
        <v>28</v>
      </c>
      <c r="B36" s="1">
        <v>80</v>
      </c>
    </row>
    <row r="37" spans="1:32" x14ac:dyDescent="0.2">
      <c r="A37" s="2" t="s">
        <v>29</v>
      </c>
      <c r="B37" s="1">
        <v>0</v>
      </c>
    </row>
    <row r="38" spans="1:32" x14ac:dyDescent="0.2">
      <c r="A38" s="2" t="s">
        <v>30</v>
      </c>
      <c r="B38" s="1">
        <v>0</v>
      </c>
    </row>
    <row r="39" spans="1:32" x14ac:dyDescent="0.2">
      <c r="A39" s="2" t="s">
        <v>31</v>
      </c>
      <c r="B39" s="1">
        <v>0</v>
      </c>
    </row>
    <row r="40" spans="1:32" x14ac:dyDescent="0.2">
      <c r="A40" s="2" t="s">
        <v>32</v>
      </c>
      <c r="B40" s="1">
        <v>80</v>
      </c>
    </row>
    <row r="42" spans="1:32" x14ac:dyDescent="0.2">
      <c r="A42" s="2" t="s">
        <v>33</v>
      </c>
      <c r="B42" s="1">
        <v>0</v>
      </c>
      <c r="C42" s="1">
        <v>127.09</v>
      </c>
      <c r="D42" s="1">
        <v>126.46</v>
      </c>
      <c r="E42" s="1">
        <v>125.83</v>
      </c>
      <c r="F42" s="1">
        <v>125.2</v>
      </c>
      <c r="G42" s="1">
        <v>124.57</v>
      </c>
      <c r="H42" s="1">
        <v>123.95</v>
      </c>
      <c r="I42" s="1">
        <v>123.33</v>
      </c>
      <c r="J42" s="1">
        <v>122.71</v>
      </c>
      <c r="K42" s="1">
        <v>122.1</v>
      </c>
      <c r="L42" s="1">
        <v>121.49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</row>
    <row r="43" spans="1:32" x14ac:dyDescent="0.2">
      <c r="A43" s="2" t="s">
        <v>34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</row>
    <row r="44" spans="1:32" x14ac:dyDescent="0.2">
      <c r="A44" s="2" t="s">
        <v>35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</row>
    <row r="45" spans="1:32" x14ac:dyDescent="0.2">
      <c r="A45" s="2" t="s">
        <v>36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</row>
    <row r="46" spans="1:32" x14ac:dyDescent="0.2">
      <c r="A46" s="2" t="s">
        <v>37</v>
      </c>
      <c r="B46" s="1">
        <v>0</v>
      </c>
      <c r="C46" s="1">
        <v>127.09</v>
      </c>
      <c r="D46" s="1">
        <v>126.46</v>
      </c>
      <c r="E46" s="1">
        <v>125.83</v>
      </c>
      <c r="F46" s="1">
        <v>125.2</v>
      </c>
      <c r="G46" s="1">
        <v>124.57</v>
      </c>
      <c r="H46" s="1">
        <v>123.95</v>
      </c>
      <c r="I46" s="1">
        <v>123.33</v>
      </c>
      <c r="J46" s="1">
        <v>122.71</v>
      </c>
      <c r="K46" s="1">
        <v>122.1</v>
      </c>
      <c r="L46" s="1">
        <v>121.49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</row>
    <row r="48" spans="1:32" x14ac:dyDescent="0.2">
      <c r="A48" s="2" t="s">
        <v>38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</row>
    <row r="49" spans="1:32" x14ac:dyDescent="0.2">
      <c r="A49" s="2" t="s">
        <v>39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</row>
    <row r="51" spans="1:32" x14ac:dyDescent="0.2">
      <c r="A51" s="2" t="s">
        <v>40</v>
      </c>
      <c r="C51" s="1">
        <v>6856.8</v>
      </c>
    </row>
    <row r="52" spans="1:32" x14ac:dyDescent="0.2">
      <c r="A52" s="2" t="s">
        <v>41</v>
      </c>
      <c r="C52" s="1">
        <v>0</v>
      </c>
    </row>
    <row r="55" spans="1:32" x14ac:dyDescent="0.2">
      <c r="A55" s="2" t="s">
        <v>42</v>
      </c>
    </row>
    <row r="56" spans="1:32" x14ac:dyDescent="0.2">
      <c r="A56" s="2" t="s">
        <v>43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</row>
    <row r="57" spans="1:32" x14ac:dyDescent="0.2">
      <c r="A57" s="2" t="s">
        <v>44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</row>
    <row r="58" spans="1:32" x14ac:dyDescent="0.2">
      <c r="A58" s="2" t="s">
        <v>45</v>
      </c>
      <c r="B58" s="1">
        <v>0</v>
      </c>
      <c r="C58" s="1">
        <v>-19.079999999999998</v>
      </c>
      <c r="D58" s="1">
        <v>-103.62</v>
      </c>
      <c r="E58" s="1">
        <v>-102.49</v>
      </c>
      <c r="F58" s="1">
        <v>-101.26</v>
      </c>
      <c r="G58" s="1">
        <v>-99.94</v>
      </c>
      <c r="H58" s="1">
        <v>-98.52</v>
      </c>
      <c r="I58" s="1">
        <v>-96.98</v>
      </c>
      <c r="J58" s="1">
        <v>-95.33</v>
      </c>
      <c r="K58" s="1">
        <v>-93.55</v>
      </c>
      <c r="L58" s="1">
        <v>-91.64</v>
      </c>
      <c r="M58" s="1">
        <v>-98.04</v>
      </c>
      <c r="N58" s="1">
        <v>-95.77</v>
      </c>
      <c r="O58" s="1">
        <v>-93.34</v>
      </c>
      <c r="P58" s="1">
        <v>-90.72</v>
      </c>
      <c r="Q58" s="1">
        <v>-87.91</v>
      </c>
      <c r="R58" s="1">
        <v>-84.89</v>
      </c>
      <c r="S58" s="1">
        <v>-81.64</v>
      </c>
      <c r="T58" s="1">
        <v>-78.14</v>
      </c>
      <c r="U58" s="1">
        <v>-74.39</v>
      </c>
      <c r="V58" s="1">
        <v>-70.349999999999994</v>
      </c>
      <c r="W58" s="1">
        <v>-66.010000000000005</v>
      </c>
      <c r="X58" s="1">
        <v>-61.34</v>
      </c>
      <c r="Y58" s="1">
        <v>-56.33</v>
      </c>
      <c r="Z58" s="1">
        <v>-50.93</v>
      </c>
      <c r="AA58" s="1">
        <v>-45.14</v>
      </c>
      <c r="AB58" s="1">
        <v>-38.909999999999997</v>
      </c>
      <c r="AC58" s="1">
        <v>-32.21</v>
      </c>
      <c r="AD58" s="1">
        <v>-25.01</v>
      </c>
      <c r="AE58" s="1">
        <v>-17.27</v>
      </c>
      <c r="AF58" s="1">
        <v>-8.9499999999999993</v>
      </c>
    </row>
    <row r="59" spans="1:32" x14ac:dyDescent="0.2">
      <c r="A59" s="2" t="s">
        <v>46</v>
      </c>
      <c r="B59" s="1">
        <v>0</v>
      </c>
      <c r="C59" s="1">
        <v>19.079999999999998</v>
      </c>
      <c r="D59" s="1">
        <v>103.62</v>
      </c>
      <c r="E59" s="1">
        <v>102.49</v>
      </c>
      <c r="F59" s="1">
        <v>101.26</v>
      </c>
      <c r="G59" s="1">
        <v>99.94</v>
      </c>
      <c r="H59" s="1">
        <v>98.52</v>
      </c>
      <c r="I59" s="1">
        <v>96.98</v>
      </c>
      <c r="J59" s="1">
        <v>95.33</v>
      </c>
      <c r="K59" s="1">
        <v>93.55</v>
      </c>
      <c r="L59" s="1">
        <v>91.64</v>
      </c>
      <c r="M59" s="1">
        <v>98.04</v>
      </c>
      <c r="N59" s="1">
        <v>95.77</v>
      </c>
      <c r="O59" s="1">
        <v>93.34</v>
      </c>
      <c r="P59" s="1">
        <v>90.72</v>
      </c>
      <c r="Q59" s="1">
        <v>87.91</v>
      </c>
      <c r="R59" s="1">
        <v>84.89</v>
      </c>
      <c r="S59" s="1">
        <v>81.64</v>
      </c>
      <c r="T59" s="1">
        <v>78.14</v>
      </c>
      <c r="U59" s="1">
        <v>74.39</v>
      </c>
      <c r="V59" s="1">
        <v>70.349999999999994</v>
      </c>
      <c r="W59" s="1">
        <v>66.010000000000005</v>
      </c>
      <c r="X59" s="1">
        <v>61.34</v>
      </c>
      <c r="Y59" s="1">
        <v>56.33</v>
      </c>
      <c r="Z59" s="1">
        <v>50.93</v>
      </c>
      <c r="AA59" s="1">
        <v>45.14</v>
      </c>
      <c r="AB59" s="1">
        <v>38.909999999999997</v>
      </c>
      <c r="AC59" s="1">
        <v>32.21</v>
      </c>
      <c r="AD59" s="1">
        <v>25.01</v>
      </c>
      <c r="AE59" s="1">
        <v>17.27</v>
      </c>
      <c r="AF59" s="1">
        <v>8.9499999999999993</v>
      </c>
    </row>
    <row r="61" spans="1:32" x14ac:dyDescent="0.2">
      <c r="A61" s="2" t="s">
        <v>47</v>
      </c>
    </row>
    <row r="62" spans="1:32" x14ac:dyDescent="0.2">
      <c r="A62" s="2" t="s">
        <v>48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</row>
    <row r="63" spans="1:32" x14ac:dyDescent="0.2">
      <c r="A63" s="2" t="s">
        <v>49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</row>
    <row r="64" spans="1:32" x14ac:dyDescent="0.2">
      <c r="A64" s="2" t="s">
        <v>50</v>
      </c>
      <c r="B64" s="1">
        <v>0</v>
      </c>
      <c r="C64" s="1">
        <v>-70.98</v>
      </c>
      <c r="D64" s="1">
        <v>-385.48</v>
      </c>
      <c r="E64" s="1">
        <v>-381.25</v>
      </c>
      <c r="F64" s="1">
        <v>-376.69</v>
      </c>
      <c r="G64" s="1">
        <v>-371.78</v>
      </c>
      <c r="H64" s="1">
        <v>-366.49</v>
      </c>
      <c r="I64" s="1">
        <v>-360.78</v>
      </c>
      <c r="J64" s="1">
        <v>-354.64</v>
      </c>
      <c r="K64" s="1">
        <v>-348.02</v>
      </c>
      <c r="L64" s="1">
        <v>-340.89</v>
      </c>
      <c r="M64" s="1">
        <v>-364.69</v>
      </c>
      <c r="N64" s="1">
        <v>-356.27</v>
      </c>
      <c r="O64" s="1">
        <v>-347.22</v>
      </c>
      <c r="P64" s="1">
        <v>-337.48</v>
      </c>
      <c r="Q64" s="1">
        <v>-327.02</v>
      </c>
      <c r="R64" s="1">
        <v>-315.77999999999997</v>
      </c>
      <c r="S64" s="1">
        <v>-303.68</v>
      </c>
      <c r="T64" s="1">
        <v>-290.69</v>
      </c>
      <c r="U64" s="1">
        <v>-276.72000000000003</v>
      </c>
      <c r="V64" s="1">
        <v>-261.7</v>
      </c>
      <c r="W64" s="1">
        <v>-245.55</v>
      </c>
      <c r="X64" s="1">
        <v>-228.19</v>
      </c>
      <c r="Y64" s="1">
        <v>-209.54</v>
      </c>
      <c r="Z64" s="1">
        <v>-189.48</v>
      </c>
      <c r="AA64" s="1">
        <v>-167.91</v>
      </c>
      <c r="AB64" s="1">
        <v>-144.72999999999999</v>
      </c>
      <c r="AC64" s="1">
        <v>-119.82</v>
      </c>
      <c r="AD64" s="1">
        <v>-93.03</v>
      </c>
      <c r="AE64" s="1">
        <v>-64.23</v>
      </c>
      <c r="AF64" s="1">
        <v>-33.28</v>
      </c>
    </row>
    <row r="65" spans="1:32" x14ac:dyDescent="0.2">
      <c r="A65" s="2" t="s">
        <v>51</v>
      </c>
      <c r="B65" s="1">
        <v>0</v>
      </c>
      <c r="C65" s="1">
        <v>6927.78</v>
      </c>
      <c r="D65" s="1">
        <v>385.48</v>
      </c>
      <c r="E65" s="1">
        <v>381.25</v>
      </c>
      <c r="F65" s="1">
        <v>376.69</v>
      </c>
      <c r="G65" s="1">
        <v>371.78</v>
      </c>
      <c r="H65" s="1">
        <v>366.49</v>
      </c>
      <c r="I65" s="1">
        <v>360.78</v>
      </c>
      <c r="J65" s="1">
        <v>354.64</v>
      </c>
      <c r="K65" s="1">
        <v>348.02</v>
      </c>
      <c r="L65" s="1">
        <v>340.89</v>
      </c>
      <c r="M65" s="1">
        <v>364.69</v>
      </c>
      <c r="N65" s="1">
        <v>356.27</v>
      </c>
      <c r="O65" s="1">
        <v>347.22</v>
      </c>
      <c r="P65" s="1">
        <v>337.48</v>
      </c>
      <c r="Q65" s="1">
        <v>327.02</v>
      </c>
      <c r="R65" s="1">
        <v>315.77999999999997</v>
      </c>
      <c r="S65" s="1">
        <v>303.68</v>
      </c>
      <c r="T65" s="1">
        <v>290.69</v>
      </c>
      <c r="U65" s="1">
        <v>276.72000000000003</v>
      </c>
      <c r="V65" s="1">
        <v>261.7</v>
      </c>
      <c r="W65" s="1">
        <v>245.55</v>
      </c>
      <c r="X65" s="1">
        <v>228.19</v>
      </c>
      <c r="Y65" s="1">
        <v>209.54</v>
      </c>
      <c r="Z65" s="1">
        <v>189.48</v>
      </c>
      <c r="AA65" s="1">
        <v>167.91</v>
      </c>
      <c r="AB65" s="1">
        <v>144.72999999999999</v>
      </c>
      <c r="AC65" s="1">
        <v>119.82</v>
      </c>
      <c r="AD65" s="1">
        <v>93.03</v>
      </c>
      <c r="AE65" s="1">
        <v>64.23</v>
      </c>
      <c r="AF65" s="1">
        <v>33.28</v>
      </c>
    </row>
    <row r="67" spans="1:32" x14ac:dyDescent="0.2">
      <c r="A67" s="2" t="s">
        <v>52</v>
      </c>
      <c r="B67" s="1">
        <v>0</v>
      </c>
      <c r="C67" s="1">
        <v>5162.25</v>
      </c>
      <c r="D67" s="1">
        <v>-1298.1500000000001</v>
      </c>
      <c r="E67" s="1">
        <v>-1306.19</v>
      </c>
      <c r="F67" s="1">
        <v>-1314.71</v>
      </c>
      <c r="G67" s="1">
        <v>-1323.72</v>
      </c>
      <c r="H67" s="1">
        <v>-1333.27</v>
      </c>
      <c r="I67" s="1">
        <v>-1343.39</v>
      </c>
      <c r="J67" s="1">
        <v>-1354.12</v>
      </c>
      <c r="K67" s="1">
        <v>-1365.51</v>
      </c>
      <c r="L67" s="1">
        <v>-1377.6</v>
      </c>
      <c r="M67" s="1">
        <v>-1471.39</v>
      </c>
      <c r="N67" s="1">
        <v>-1484.64</v>
      </c>
      <c r="O67" s="1">
        <v>-1498.75</v>
      </c>
      <c r="P67" s="1">
        <v>-1513.79</v>
      </c>
      <c r="Q67" s="1">
        <v>-1529.82</v>
      </c>
      <c r="R67" s="1">
        <v>-1546.91</v>
      </c>
      <c r="S67" s="1">
        <v>-1565.15</v>
      </c>
      <c r="T67" s="1">
        <v>-1584.61</v>
      </c>
      <c r="U67" s="1">
        <v>-1605.38</v>
      </c>
      <c r="V67" s="1">
        <v>-1627.56</v>
      </c>
      <c r="W67" s="1">
        <v>-1651.24</v>
      </c>
      <c r="X67" s="1">
        <v>-1676.54</v>
      </c>
      <c r="Y67" s="1">
        <v>-1703.57</v>
      </c>
      <c r="Z67" s="1">
        <v>-1732.47</v>
      </c>
      <c r="AA67" s="1">
        <v>-1763.36</v>
      </c>
      <c r="AB67" s="1">
        <v>-1796.38</v>
      </c>
      <c r="AC67" s="1">
        <v>-1831.71</v>
      </c>
      <c r="AD67" s="1">
        <v>-1869.5</v>
      </c>
      <c r="AE67" s="1">
        <v>-1909.93</v>
      </c>
      <c r="AF67" s="1">
        <v>-1953.2</v>
      </c>
    </row>
    <row r="68" spans="1:32" x14ac:dyDescent="0.2">
      <c r="A68" s="2" t="s">
        <v>53</v>
      </c>
      <c r="B68" s="1">
        <v>0</v>
      </c>
      <c r="C68" s="1">
        <v>5924.82</v>
      </c>
      <c r="D68" s="1">
        <v>-520.41999999999996</v>
      </c>
      <c r="E68" s="1">
        <v>-513.01</v>
      </c>
      <c r="F68" s="1">
        <v>-505.76</v>
      </c>
      <c r="G68" s="1">
        <v>-498.7</v>
      </c>
      <c r="H68" s="1">
        <v>-491.85</v>
      </c>
      <c r="I68" s="1">
        <v>-485.24</v>
      </c>
      <c r="J68" s="1">
        <v>-478.92</v>
      </c>
      <c r="K68" s="1">
        <v>-472.92</v>
      </c>
      <c r="L68" s="1">
        <v>-467.27</v>
      </c>
      <c r="M68" s="1">
        <v>-542.96</v>
      </c>
      <c r="N68" s="1">
        <v>-537.75</v>
      </c>
      <c r="O68" s="1">
        <v>-533.04999999999995</v>
      </c>
      <c r="P68" s="1">
        <v>-528.89</v>
      </c>
      <c r="Q68" s="1">
        <v>-525.35</v>
      </c>
      <c r="R68" s="1">
        <v>-522.48</v>
      </c>
      <c r="S68" s="1">
        <v>-520.36</v>
      </c>
      <c r="T68" s="1">
        <v>-519.04999999999995</v>
      </c>
      <c r="U68" s="1">
        <v>-518.64</v>
      </c>
      <c r="V68" s="1">
        <v>-519.22</v>
      </c>
      <c r="W68" s="1">
        <v>-520.88</v>
      </c>
      <c r="X68" s="1">
        <v>-523.71</v>
      </c>
      <c r="Y68" s="1">
        <v>-527.83000000000004</v>
      </c>
      <c r="Z68" s="1">
        <v>-533.36</v>
      </c>
      <c r="AA68" s="1">
        <v>-540.41</v>
      </c>
      <c r="AB68" s="1">
        <v>-549.14</v>
      </c>
      <c r="AC68" s="1">
        <v>-559.66999999999996</v>
      </c>
      <c r="AD68" s="1">
        <v>-572.17999999999995</v>
      </c>
      <c r="AE68" s="1">
        <v>-586.83000000000004</v>
      </c>
      <c r="AF68" s="1">
        <v>-603.79999999999995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Payback</vt:lpstr>
      <vt:lpstr>Cash Flow - Paste Here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Gilman</dc:creator>
  <cp:lastModifiedBy>Paul Gilman</cp:lastModifiedBy>
  <dcterms:created xsi:type="dcterms:W3CDTF">2012-06-15T21:30:05Z</dcterms:created>
  <dcterms:modified xsi:type="dcterms:W3CDTF">2012-06-26T21:25:37Z</dcterms:modified>
</cp:coreProperties>
</file>